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<sst xmlns="http://schemas.openxmlformats.org/spreadsheetml/2006/main" count="219" uniqueCount="113">
  <si>
    <t>ОТЧЕТ ОБ ИСПОЛНЕНИИ БЮДЖЕТА</t>
  </si>
  <si>
    <t>КОДЫ</t>
  </si>
  <si>
    <t xml:space="preserve">Форма по ОКУД </t>
  </si>
  <si>
    <t>0503117</t>
  </si>
  <si>
    <t>на 1 апреля 2020 г.</t>
  </si>
  <si>
    <t xml:space="preserve">Дата </t>
  </si>
  <si>
    <t>Наименование финансового органа</t>
  </si>
  <si>
    <t>Администрация Толстой-Юртовского сельского поселения Грозненского муниципального района Чеченской Республики</t>
  </si>
  <si>
    <t xml:space="preserve">по ОКПО </t>
  </si>
  <si>
    <t xml:space="preserve">Глава по БК </t>
  </si>
  <si>
    <t>45270292</t>
  </si>
  <si>
    <t>571</t>
  </si>
  <si>
    <t>Наименование публично-правового образования</t>
  </si>
  <si>
    <t>бюджет Толстой-Юртовского сельского поселения</t>
  </si>
  <si>
    <t xml:space="preserve">по ОКТМО </t>
  </si>
  <si>
    <t>96207855001</t>
  </si>
  <si>
    <t>Периодичность:</t>
  </si>
  <si>
    <t>месячная, квартальная, годовая</t>
  </si>
  <si>
    <t/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</si>
  <si>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</si>
  <si>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</si>
  <si>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</si>
  <si>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</si>
  <si>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</si>
  <si>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</si>
  <si>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</si>
  <si>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</si>
  <si>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</si>
  <si>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</si>
  <si>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</si>
  <si>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</si>
  <si>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</si>
  <si>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</si>
  <si>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</si>
  <si>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</si>
  <si>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</si>
  <si>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</si>
  <si>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</si>
  <si>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</si>
  <si>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</si>
  <si>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</si>
  <si>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</si>
  <si>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182 10102020 01 0000 110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</si>
  <si>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</si>
  <si>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</si>
  <si>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</si>
  <si>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Налог, взимаемый с налогоплательщиков, выбравших в качестве объекта налогообложения доходы</t>
  </si>
  <si>
    <t>182 10501011 01 0000 110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</si>
  <si>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</si>
  <si>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182 10501021 01 0000 110</t>
  </si>
  <si>
    <t>Единый сельскохозяйственный налог</t>
  </si>
  <si>
    <t>182 10503010 01 0000 110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</si>
  <si>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</si>
  <si>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182 10601030 10 0000 110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</si>
  <si>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</si>
  <si>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</si>
  <si>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</si>
  <si>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</si>
  <si>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Дотации бюджетам сельских поселений на выравнивание бюджетной обеспеченности из бюджета субъекта Российской Федерации</t>
  </si>
  <si>
    <t>571 20215001 10 0000 150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</si>
  <si>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</si>
  <si>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571 20235118 10 0000 150</t>
  </si>
  <si>
    <t>2. Расходы бюджета</t>
  </si>
  <si>
    <t>Код расхода по бюджетной классификации</t>
  </si>
  <si>
    <t>Расходы бюджета всего, в т.ч.</t>
  </si>
  <si>
    <t>200</t>
  </si>
  <si>
    <t>Фонд оплаты труда государственных (муниципальных) органов</t>
  </si>
  <si>
    <t>571 0104 0020000011 121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</si>
  <si>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</si>
  <si>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571 0104 0020000011 129</t>
  </si>
  <si>
    <t>Прочая закупка товаров, работ и услуг</t>
  </si>
  <si>
    <t>571 0104 0020000014 244</t>
  </si>
  <si>
    <t>Уплата налога на имущество организаций и земельного налога</t>
  </si>
  <si>
    <t>571 0104 0020000016 851</t>
  </si>
  <si>
    <t>Иные выплаты персоналу государственных (муниципальных) органов, за исключением фонда оплаты труда</t>
  </si>
  <si>
    <t>571 0104 0020000019 122</t>
  </si>
  <si>
    <t>Закупка товаров, работ, услуг в сфере информационно-коммуникационных технологий</t>
  </si>
  <si>
    <t>571 0104 0020000019 242</t>
  </si>
  <si>
    <t>571 0104 0020000019 244</t>
  </si>
  <si>
    <t>Уплата иных платежей</t>
  </si>
  <si>
    <t>571 0104 0020000019 853</t>
  </si>
  <si>
    <t>Резервные средства</t>
  </si>
  <si>
    <t>571 0111 0700005020 870</t>
  </si>
  <si>
    <t>571 0203 0010051181 121</t>
  </si>
  <si>
    <t>571 0203 0010051181 129</t>
  </si>
  <si>
    <t>571 0203 0010051184 244</t>
  </si>
  <si>
    <t>571 0203 0010051189 122</t>
  </si>
  <si>
    <t>571 0203 0010051189 242</t>
  </si>
  <si>
    <t>571 0203 0010051189 244</t>
  </si>
  <si>
    <t>571 0503 6000001000 244</t>
  </si>
  <si>
    <t>571 0503 6000005000 244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</si>
  <si>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</si>
  <si>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</si>
  <si>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</si>
  <si>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</si>
  <si>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</si>
  <si>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</si>
  <si>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</si>
  <si>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</si>
  <si>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</si>
  <si>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</si>
  <si>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</si>
  <si>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</si>
  <si>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</si>
  <si>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</si>
  <si>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</si>
  <si>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</si>
  <si>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571 01050201 10 0000 510</t>
  </si>
  <si>
    <t xml:space="preserve">     уменьшение остатков средств</t>
  </si>
  <si>
    <t>720</t>
  </si>
  <si>
    <t>571 01050201 10 0000 610</t>
  </si>
  <si>
    <t xml:space="preserve">   2 апреля 2020 г.   </t>
  </si>
  <si>
    <t>Форма 0503117 с.1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</si>
</sst>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0" xfId="0" applyNumberFormat="1" applyFont="1" applyFill="1" applyAlignment="1">
      <alignment horizont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6" fillId="33" borderId="13" xfId="0" applyNumberFormat="1" applyFont="1" applyFill="1" applyBorder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20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0" fontId="5" fillId="33" borderId="23" xfId="0" applyNumberFormat="1" applyFont="1" applyFill="1" applyBorder="1" applyAlignment="1">
      <alignment horizontal="right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0" fontId="7" fillId="33" borderId="24" xfId="0" applyNumberFormat="1" applyFont="1" applyFill="1" applyBorder="1" applyAlignment="1">
      <alignment horizontal="center" wrapText="1"/>
    </xf>
    <xf numFmtId="0" fontId="5" fillId="33" borderId="25" xfId="0" applyNumberFormat="1" applyFont="1" applyFill="1" applyBorder="1" applyAlignment="1">
      <alignment horizontal="left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33" borderId="2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0" fontId="5" fillId="33" borderId="31" xfId="0" applyNumberFormat="1" applyFont="1" applyFill="1" applyBorder="1" applyAlignment="1">
      <alignment horizontal="center" vertical="center" wrapText="1"/>
    </xf>
    <xf numFmtId="0" fontId="5" fillId="33" borderId="32" xfId="0" applyNumberFormat="1" applyFont="1" applyFill="1" applyBorder="1" applyAlignment="1">
      <alignment horizontal="left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right" vertical="center" wrapText="1"/>
    </xf>
    <xf numFmtId="0" fontId="5" fillId="33" borderId="34" xfId="0" applyNumberFormat="1" applyFont="1" applyFill="1" applyBorder="1" applyAlignment="1">
      <alignment horizontal="right" vertical="center" wrapText="1"/>
    </xf>
    <xf numFmtId="0" fontId="5" fillId="33" borderId="35" xfId="0" applyNumberFormat="1" applyFont="1" applyFill="1" applyBorder="1" applyAlignment="1">
      <alignment horizontal="right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0" fontId="5" fillId="33" borderId="37" xfId="0" applyNumberFormat="1" applyFont="1" applyFill="1" applyBorder="1" applyAlignment="1">
      <alignment horizontal="right" vertical="center" wrapText="1"/>
    </xf>
    <xf numFmtId="0" fontId="5" fillId="33" borderId="38" xfId="0" applyNumberFormat="1" applyFont="1" applyFill="1" applyBorder="1" applyAlignment="1">
      <alignment horizontal="right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right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9" fillId="33" borderId="0" xfId="0" applyNumberFormat="1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3"/>
  <sheetViews>
    <sheetView tabSelected="1" zoomScalePageLayoutView="0" workbookViewId="0" topLeftCell="A1">
      <selection activeCell="A1" sqref="A1:N1"/>
    </sheetView>
  </sheetViews>
  <sheetFormatPr defaultColWidth="9.140625" defaultRowHeight="12.75"/>
  <cols>
    <col min="1" max="1" width="13.7109375" style="1" customWidth="1"/>
    <col min="2" max="2" width="2.7109375" style="1" customWidth="1"/>
    <col min="3" max="3" width="13.7109375" style="1" customWidth="1"/>
    <col min="4" max="5" width="9.7109375" style="1" customWidth="1"/>
    <col min="6" max="6" width="13.7109375" style="1" customWidth="1"/>
    <col min="7" max="7" width="7.7109375" style="1" customWidth="1"/>
    <col min="8" max="8" width="23.7109375" style="1" customWidth="1"/>
    <col min="9" max="9" width="16.7109375" style="1" customWidth="1"/>
    <col min="10" max="10" width="7.7109375" style="1" customWidth="1"/>
    <col min="11" max="11" width="3.7109375" style="1" customWidth="1"/>
    <col min="12" max="12" width="1.7109375" style="1" customWidth="1"/>
    <col min="13" max="14" width="4.7109375" style="1" customWidth="1"/>
    <col min="15" max="15" width="12.7109375" style="1" customWidth="1"/>
  </cols>
  <sheetData>
    <row r="1" spans="1:15" s="1" customFormat="1" ht="1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 t="s">
        <v>1</v>
      </c>
    </row>
    <row r="2" spans="1:15" s="1" customFormat="1" ht="13.5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5" t="s">
        <v>3</v>
      </c>
    </row>
    <row r="3" spans="1:15" s="1" customFormat="1" ht="13.5" customHeight="1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4" t="s">
        <v>5</v>
      </c>
      <c r="N3" s="4"/>
      <c r="O3" s="6">
        <v>43922</v>
      </c>
    </row>
    <row r="4" spans="1:15" s="1" customFormat="1" ht="13.5" customHeight="1">
      <c r="A4" s="7" t="s">
        <v>6</v>
      </c>
      <c r="B4" s="7"/>
      <c r="C4" s="7"/>
      <c r="D4" s="8" t="s">
        <v>7</v>
      </c>
      <c r="E4" s="8"/>
      <c r="F4" s="8"/>
      <c r="G4" s="8"/>
      <c r="H4" s="8"/>
      <c r="I4" s="8"/>
      <c r="J4" s="8"/>
      <c r="K4" s="8"/>
      <c r="L4" s="4" t="s">
        <v>8</v>
      </c>
      <c r="M4" s="4"/>
      <c r="N4" s="4"/>
      <c r="O4" s="9" t="s">
        <v>10</v>
      </c>
    </row>
    <row r="5" spans="1:15" s="1" customFormat="1" ht="13.5" customHeight="1">
      <c r="A5" s="7"/>
      <c r="B5" s="7"/>
      <c r="C5" s="7"/>
      <c r="D5" s="8"/>
      <c r="E5" s="8"/>
      <c r="F5" s="8"/>
      <c r="G5" s="8"/>
      <c r="H5" s="8"/>
      <c r="I5" s="8"/>
      <c r="J5" s="8"/>
      <c r="K5" s="8"/>
      <c r="L5" s="4" t="s">
        <v>9</v>
      </c>
      <c r="M5" s="4"/>
      <c r="N5" s="4"/>
      <c r="O5" s="9" t="s">
        <v>11</v>
      </c>
    </row>
    <row r="6" spans="1:15" s="1" customFormat="1" ht="13.5" customHeight="1">
      <c r="A6" s="7" t="s">
        <v>12</v>
      </c>
      <c r="B6" s="7"/>
      <c r="C6" s="7"/>
      <c r="D6" s="7"/>
      <c r="E6" s="8" t="s">
        <v>13</v>
      </c>
      <c r="F6" s="8"/>
      <c r="G6" s="8"/>
      <c r="H6" s="8"/>
      <c r="I6" s="8"/>
      <c r="J6" s="8"/>
      <c r="K6" s="8"/>
      <c r="L6" s="4" t="s">
        <v>14</v>
      </c>
      <c r="M6" s="4"/>
      <c r="N6" s="4"/>
      <c r="O6" s="9" t="s">
        <v>15</v>
      </c>
    </row>
    <row r="7" spans="1:15" s="1" customFormat="1" ht="13.5" customHeight="1">
      <c r="A7" s="10" t="s">
        <v>16</v>
      </c>
      <c r="B7" s="7" t="s">
        <v>17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9" t="s">
        <v>18</v>
      </c>
    </row>
    <row r="8" spans="1:15" s="1" customFormat="1" ht="13.5" customHeight="1">
      <c r="A8" s="7" t="s">
        <v>19</v>
      </c>
      <c r="B8" s="7"/>
      <c r="C8" s="7" t="s">
        <v>20</v>
      </c>
      <c r="D8" s="7"/>
      <c r="E8" s="7"/>
      <c r="F8" s="7"/>
      <c r="G8" s="7"/>
      <c r="H8" s="7"/>
      <c r="I8" s="7"/>
      <c r="J8" s="7"/>
      <c r="K8" s="4" t="s">
        <v>21</v>
      </c>
      <c r="L8" s="4"/>
      <c r="M8" s="4"/>
      <c r="N8" s="4"/>
      <c r="O8" s="11" t="s">
        <v>22</v>
      </c>
    </row>
    <row r="9" spans="1:15" s="1" customFormat="1" ht="13.5" customHeight="1">
      <c r="A9" s="12" t="s">
        <v>23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</row>
    <row r="10" spans="1:15" s="1" customFormat="1" ht="34.5" customHeight="1">
      <c r="A10" s="13" t="s">
        <v>24</v>
      </c>
      <c r="B10" s="13"/>
      <c r="C10" s="13"/>
      <c r="D10" s="13"/>
      <c r="E10" s="13"/>
      <c r="F10" s="13"/>
      <c r="G10" s="14" t="s">
        <v>25</v>
      </c>
      <c r="H10" s="14" t="s">
        <v>26</v>
      </c>
      <c r="I10" s="15" t="s">
        <v>27</v>
      </c>
      <c r="J10" s="16" t="s">
        <v>28</v>
      </c>
      <c r="K10" s="16"/>
      <c r="L10" s="16"/>
      <c r="M10" s="16"/>
      <c r="N10" s="17" t="s">
        <v>29</v>
      </c>
      <c r="O10" s="17"/>
    </row>
    <row r="11" spans="1:15" s="1" customFormat="1" ht="12.75" customHeight="1">
      <c r="A11" s="18" t="s">
        <v>30</v>
      </c>
      <c r="B11" s="18"/>
      <c r="C11" s="18"/>
      <c r="D11" s="18"/>
      <c r="E11" s="18"/>
      <c r="F11" s="18"/>
      <c r="G11" s="19" t="s">
        <v>31</v>
      </c>
      <c r="H11" s="19" t="s">
        <v>32</v>
      </c>
      <c r="I11" s="20" t="s">
        <v>33</v>
      </c>
      <c r="J11" s="21" t="s">
        <v>34</v>
      </c>
      <c r="K11" s="21"/>
      <c r="L11" s="21"/>
      <c r="M11" s="21"/>
      <c r="N11" s="22" t="s">
        <v>35</v>
      </c>
      <c r="O11" s="22"/>
    </row>
    <row r="12" spans="1:15" s="1" customFormat="1" ht="13.5" customHeight="1">
      <c r="A12" s="23" t="s">
        <v>36</v>
      </c>
      <c r="B12" s="23"/>
      <c r="C12" s="23"/>
      <c r="D12" s="23"/>
      <c r="E12" s="23"/>
      <c r="F12" s="23"/>
      <c r="G12" s="24" t="s">
        <v>37</v>
      </c>
      <c r="H12" s="24" t="s">
        <v>38</v>
      </c>
      <c r="I12" s="25">
        <f>6465507</f>
        <v>6465507</v>
      </c>
      <c r="J12" s="26">
        <f>1125788.74</f>
        <v>1125788.74</v>
      </c>
      <c r="K12" s="26"/>
      <c r="L12" s="26"/>
      <c r="M12" s="26"/>
      <c r="N12" s="27">
        <f>5339718.26</f>
        <v>5339718.26</v>
      </c>
      <c r="O12" s="27"/>
    </row>
    <row r="13" spans="1:15" s="1" customFormat="1" ht="45" customHeight="1">
      <c r="A13" s="28" t="s">
        <v>39</v>
      </c>
      <c r="B13" s="28"/>
      <c r="C13" s="28"/>
      <c r="D13" s="28"/>
      <c r="E13" s="28"/>
      <c r="F13" s="28"/>
      <c r="G13" s="29" t="s">
        <v>37</v>
      </c>
      <c r="H13" s="29" t="s">
        <v>40</v>
      </c>
      <c r="I13" s="30">
        <f>899400</f>
        <v>899400</v>
      </c>
      <c r="J13" s="31">
        <f>191539.69</f>
        <v>191539.69</v>
      </c>
      <c r="K13" s="31"/>
      <c r="L13" s="31"/>
      <c r="M13" s="31"/>
      <c r="N13" s="32">
        <f>707860.31</f>
        <v>707860.31</v>
      </c>
      <c r="O13" s="32"/>
    </row>
    <row r="14" spans="1:15" s="1" customFormat="1" ht="66" customHeight="1">
      <c r="A14" s="28" t="s">
        <v>41</v>
      </c>
      <c r="B14" s="28"/>
      <c r="C14" s="28"/>
      <c r="D14" s="28"/>
      <c r="E14" s="28"/>
      <c r="F14" s="28"/>
      <c r="G14" s="29" t="s">
        <v>37</v>
      </c>
      <c r="H14" s="29" t="s">
        <v>42</v>
      </c>
      <c r="I14" s="33" t="s">
        <v>43</v>
      </c>
      <c r="J14" s="31">
        <f>20</f>
        <v>20</v>
      </c>
      <c r="K14" s="31"/>
      <c r="L14" s="31"/>
      <c r="M14" s="31"/>
      <c r="N14" s="34" t="s">
        <v>43</v>
      </c>
      <c r="O14" s="34"/>
    </row>
    <row r="15" spans="1:15" s="1" customFormat="1" ht="24" customHeight="1">
      <c r="A15" s="28" t="s">
        <v>44</v>
      </c>
      <c r="B15" s="28"/>
      <c r="C15" s="28"/>
      <c r="D15" s="28"/>
      <c r="E15" s="28"/>
      <c r="F15" s="28"/>
      <c r="G15" s="29" t="s">
        <v>37</v>
      </c>
      <c r="H15" s="29" t="s">
        <v>45</v>
      </c>
      <c r="I15" s="33" t="s">
        <v>43</v>
      </c>
      <c r="J15" s="31">
        <f>62.4</f>
        <v>62.4</v>
      </c>
      <c r="K15" s="31"/>
      <c r="L15" s="31"/>
      <c r="M15" s="31"/>
      <c r="N15" s="34" t="s">
        <v>43</v>
      </c>
      <c r="O15" s="34"/>
    </row>
    <row r="16" spans="1:15" s="1" customFormat="1" ht="24" customHeight="1">
      <c r="A16" s="28" t="s">
        <v>46</v>
      </c>
      <c r="B16" s="28"/>
      <c r="C16" s="28"/>
      <c r="D16" s="28"/>
      <c r="E16" s="28"/>
      <c r="F16" s="28"/>
      <c r="G16" s="29" t="s">
        <v>37</v>
      </c>
      <c r="H16" s="29" t="s">
        <v>47</v>
      </c>
      <c r="I16" s="30">
        <f>135000</f>
        <v>135000</v>
      </c>
      <c r="J16" s="31">
        <f>1959.5</f>
        <v>1959.5</v>
      </c>
      <c r="K16" s="31"/>
      <c r="L16" s="31"/>
      <c r="M16" s="31"/>
      <c r="N16" s="32">
        <f>133040.5</f>
        <v>133040.5</v>
      </c>
      <c r="O16" s="32"/>
    </row>
    <row r="17" spans="1:15" s="1" customFormat="1" ht="33.75" customHeight="1">
      <c r="A17" s="28" t="s">
        <v>48</v>
      </c>
      <c r="B17" s="28"/>
      <c r="C17" s="28"/>
      <c r="D17" s="28"/>
      <c r="E17" s="28"/>
      <c r="F17" s="28"/>
      <c r="G17" s="29" t="s">
        <v>37</v>
      </c>
      <c r="H17" s="29" t="s">
        <v>49</v>
      </c>
      <c r="I17" s="30">
        <f>280000</f>
        <v>280000</v>
      </c>
      <c r="J17" s="35" t="s">
        <v>43</v>
      </c>
      <c r="K17" s="35"/>
      <c r="L17" s="35"/>
      <c r="M17" s="35"/>
      <c r="N17" s="32">
        <f>280000</f>
        <v>280000</v>
      </c>
      <c r="O17" s="32"/>
    </row>
    <row r="18" spans="1:15" s="1" customFormat="1" ht="13.5" customHeight="1">
      <c r="A18" s="28" t="s">
        <v>50</v>
      </c>
      <c r="B18" s="28"/>
      <c r="C18" s="28"/>
      <c r="D18" s="28"/>
      <c r="E18" s="28"/>
      <c r="F18" s="28"/>
      <c r="G18" s="29" t="s">
        <v>37</v>
      </c>
      <c r="H18" s="29" t="s">
        <v>51</v>
      </c>
      <c r="I18" s="30">
        <f>8700</f>
        <v>8700</v>
      </c>
      <c r="J18" s="31">
        <f>4398.94</f>
        <v>4398.94</v>
      </c>
      <c r="K18" s="31"/>
      <c r="L18" s="31"/>
      <c r="M18" s="31"/>
      <c r="N18" s="32">
        <f>4301.06</f>
        <v>4301.06</v>
      </c>
      <c r="O18" s="32"/>
    </row>
    <row r="19" spans="1:15" s="1" customFormat="1" ht="24" customHeight="1">
      <c r="A19" s="28" t="s">
        <v>52</v>
      </c>
      <c r="B19" s="28"/>
      <c r="C19" s="28"/>
      <c r="D19" s="28"/>
      <c r="E19" s="28"/>
      <c r="F19" s="28"/>
      <c r="G19" s="29" t="s">
        <v>37</v>
      </c>
      <c r="H19" s="29" t="s">
        <v>53</v>
      </c>
      <c r="I19" s="30">
        <f>1013400</f>
        <v>1013400</v>
      </c>
      <c r="J19" s="31">
        <f>23213.26</f>
        <v>23213.26</v>
      </c>
      <c r="K19" s="31"/>
      <c r="L19" s="31"/>
      <c r="M19" s="31"/>
      <c r="N19" s="32">
        <f>990186.74</f>
        <v>990186.74</v>
      </c>
      <c r="O19" s="32"/>
    </row>
    <row r="20" spans="1:15" s="1" customFormat="1" ht="24" customHeight="1">
      <c r="A20" s="28" t="s">
        <v>54</v>
      </c>
      <c r="B20" s="28"/>
      <c r="C20" s="28"/>
      <c r="D20" s="28"/>
      <c r="E20" s="28"/>
      <c r="F20" s="28"/>
      <c r="G20" s="29" t="s">
        <v>37</v>
      </c>
      <c r="H20" s="29" t="s">
        <v>55</v>
      </c>
      <c r="I20" s="30">
        <f>585000</f>
        <v>585000</v>
      </c>
      <c r="J20" s="31">
        <f>431051.08</f>
        <v>431051.08</v>
      </c>
      <c r="K20" s="31"/>
      <c r="L20" s="31"/>
      <c r="M20" s="31"/>
      <c r="N20" s="32">
        <f>153948.92</f>
        <v>153948.92</v>
      </c>
      <c r="O20" s="32"/>
    </row>
    <row r="21" spans="1:15" s="1" customFormat="1" ht="24" customHeight="1">
      <c r="A21" s="28" t="s">
        <v>56</v>
      </c>
      <c r="B21" s="28"/>
      <c r="C21" s="28"/>
      <c r="D21" s="28"/>
      <c r="E21" s="28"/>
      <c r="F21" s="28"/>
      <c r="G21" s="29" t="s">
        <v>37</v>
      </c>
      <c r="H21" s="29" t="s">
        <v>57</v>
      </c>
      <c r="I21" s="30">
        <f>993000</f>
        <v>993000</v>
      </c>
      <c r="J21" s="31">
        <f>35994.87</f>
        <v>35994.87</v>
      </c>
      <c r="K21" s="31"/>
      <c r="L21" s="31"/>
      <c r="M21" s="31"/>
      <c r="N21" s="32">
        <f>957005.13</f>
        <v>957005.13</v>
      </c>
      <c r="O21" s="32"/>
    </row>
    <row r="22" spans="1:15" s="1" customFormat="1" ht="24" customHeight="1">
      <c r="A22" s="28" t="s">
        <v>58</v>
      </c>
      <c r="B22" s="28"/>
      <c r="C22" s="28"/>
      <c r="D22" s="28"/>
      <c r="E22" s="28"/>
      <c r="F22" s="28"/>
      <c r="G22" s="29" t="s">
        <v>37</v>
      </c>
      <c r="H22" s="29" t="s">
        <v>59</v>
      </c>
      <c r="I22" s="30">
        <f>2120809</f>
        <v>2120809</v>
      </c>
      <c r="J22" s="31">
        <f>330000</f>
        <v>330000</v>
      </c>
      <c r="K22" s="31"/>
      <c r="L22" s="31"/>
      <c r="M22" s="31"/>
      <c r="N22" s="32">
        <f>1790809</f>
        <v>1790809</v>
      </c>
      <c r="O22" s="32"/>
    </row>
    <row r="23" spans="1:15" s="1" customFormat="1" ht="24" customHeight="1">
      <c r="A23" s="28" t="s">
        <v>60</v>
      </c>
      <c r="B23" s="28"/>
      <c r="C23" s="28"/>
      <c r="D23" s="28"/>
      <c r="E23" s="28"/>
      <c r="F23" s="28"/>
      <c r="G23" s="29" t="s">
        <v>37</v>
      </c>
      <c r="H23" s="29" t="s">
        <v>61</v>
      </c>
      <c r="I23" s="30">
        <f>430198</f>
        <v>430198</v>
      </c>
      <c r="J23" s="31">
        <f>107549</f>
        <v>107549</v>
      </c>
      <c r="K23" s="31"/>
      <c r="L23" s="31"/>
      <c r="M23" s="31"/>
      <c r="N23" s="32">
        <f>322649</f>
        <v>322649</v>
      </c>
      <c r="O23" s="32"/>
    </row>
    <row r="24" spans="1:15" s="1" customFormat="1" ht="13.5" customHeight="1">
      <c r="A24" s="36" t="s">
        <v>18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</row>
    <row r="25" spans="1:15" s="1" customFormat="1" ht="13.5" customHeight="1">
      <c r="A25" s="12" t="s">
        <v>62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</row>
    <row r="26" spans="1:15" s="1" customFormat="1" ht="34.5" customHeight="1">
      <c r="A26" s="13" t="s">
        <v>24</v>
      </c>
      <c r="B26" s="13"/>
      <c r="C26" s="13"/>
      <c r="D26" s="13"/>
      <c r="E26" s="13"/>
      <c r="F26" s="13"/>
      <c r="G26" s="14" t="s">
        <v>25</v>
      </c>
      <c r="H26" s="14" t="s">
        <v>63</v>
      </c>
      <c r="I26" s="15" t="s">
        <v>27</v>
      </c>
      <c r="J26" s="16" t="s">
        <v>28</v>
      </c>
      <c r="K26" s="16"/>
      <c r="L26" s="16"/>
      <c r="M26" s="16"/>
      <c r="N26" s="17" t="s">
        <v>29</v>
      </c>
      <c r="O26" s="17"/>
    </row>
    <row r="27" spans="1:15" s="1" customFormat="1" ht="13.5" customHeight="1">
      <c r="A27" s="18" t="s">
        <v>30</v>
      </c>
      <c r="B27" s="18"/>
      <c r="C27" s="18"/>
      <c r="D27" s="18"/>
      <c r="E27" s="18"/>
      <c r="F27" s="18"/>
      <c r="G27" s="19" t="s">
        <v>31</v>
      </c>
      <c r="H27" s="19" t="s">
        <v>32</v>
      </c>
      <c r="I27" s="20" t="s">
        <v>33</v>
      </c>
      <c r="J27" s="21" t="s">
        <v>34</v>
      </c>
      <c r="K27" s="21"/>
      <c r="L27" s="21"/>
      <c r="M27" s="21"/>
      <c r="N27" s="22" t="s">
        <v>35</v>
      </c>
      <c r="O27" s="22"/>
    </row>
    <row r="28" spans="1:15" s="1" customFormat="1" ht="13.5" customHeight="1">
      <c r="A28" s="23" t="s">
        <v>64</v>
      </c>
      <c r="B28" s="23"/>
      <c r="C28" s="23"/>
      <c r="D28" s="23"/>
      <c r="E28" s="23"/>
      <c r="F28" s="23"/>
      <c r="G28" s="24" t="s">
        <v>65</v>
      </c>
      <c r="H28" s="24" t="s">
        <v>38</v>
      </c>
      <c r="I28" s="25">
        <f>6465507</f>
        <v>6465507</v>
      </c>
      <c r="J28" s="26">
        <f>1200704.5</f>
        <v>1200704.5</v>
      </c>
      <c r="K28" s="26"/>
      <c r="L28" s="26"/>
      <c r="M28" s="26"/>
      <c r="N28" s="27">
        <f>5264802.5</f>
        <v>5264802.5</v>
      </c>
      <c r="O28" s="27"/>
    </row>
    <row r="29" spans="1:15" s="1" customFormat="1" ht="13.5" customHeight="1">
      <c r="A29" s="37" t="s">
        <v>66</v>
      </c>
      <c r="B29" s="37"/>
      <c r="C29" s="37"/>
      <c r="D29" s="37"/>
      <c r="E29" s="37"/>
      <c r="F29" s="37"/>
      <c r="G29" s="38" t="s">
        <v>65</v>
      </c>
      <c r="H29" s="38" t="s">
        <v>67</v>
      </c>
      <c r="I29" s="39">
        <f>2904071</f>
        <v>2904071</v>
      </c>
      <c r="J29" s="40">
        <f>696494</f>
        <v>696494</v>
      </c>
      <c r="K29" s="40"/>
      <c r="L29" s="40"/>
      <c r="M29" s="40"/>
      <c r="N29" s="41">
        <f>2207577</f>
        <v>2207577</v>
      </c>
      <c r="O29" s="41"/>
    </row>
    <row r="30" spans="1:15" s="1" customFormat="1" ht="33.75" customHeight="1">
      <c r="A30" s="37" t="s">
        <v>68</v>
      </c>
      <c r="B30" s="37"/>
      <c r="C30" s="37"/>
      <c r="D30" s="37"/>
      <c r="E30" s="37"/>
      <c r="F30" s="37"/>
      <c r="G30" s="38" t="s">
        <v>65</v>
      </c>
      <c r="H30" s="38" t="s">
        <v>69</v>
      </c>
      <c r="I30" s="39">
        <f>877029</f>
        <v>877029</v>
      </c>
      <c r="J30" s="40">
        <f>205603.29</f>
        <v>205603.29</v>
      </c>
      <c r="K30" s="40"/>
      <c r="L30" s="40"/>
      <c r="M30" s="40"/>
      <c r="N30" s="41">
        <f>671425.71</f>
        <v>671425.71</v>
      </c>
      <c r="O30" s="41"/>
    </row>
    <row r="31" spans="1:15" s="1" customFormat="1" ht="13.5" customHeight="1">
      <c r="A31" s="37" t="s">
        <v>70</v>
      </c>
      <c r="B31" s="37"/>
      <c r="C31" s="37"/>
      <c r="D31" s="37"/>
      <c r="E31" s="37"/>
      <c r="F31" s="37"/>
      <c r="G31" s="38" t="s">
        <v>65</v>
      </c>
      <c r="H31" s="38" t="s">
        <v>71</v>
      </c>
      <c r="I31" s="39">
        <f>65000</f>
        <v>65000</v>
      </c>
      <c r="J31" s="40">
        <f>36539.71</f>
        <v>36539.71</v>
      </c>
      <c r="K31" s="40"/>
      <c r="L31" s="40"/>
      <c r="M31" s="40"/>
      <c r="N31" s="41">
        <f>28460.29</f>
        <v>28460.29</v>
      </c>
      <c r="O31" s="41"/>
    </row>
    <row r="32" spans="1:15" s="1" customFormat="1" ht="13.5" customHeight="1">
      <c r="A32" s="37" t="s">
        <v>72</v>
      </c>
      <c r="B32" s="37"/>
      <c r="C32" s="37"/>
      <c r="D32" s="37"/>
      <c r="E32" s="37"/>
      <c r="F32" s="37"/>
      <c r="G32" s="38" t="s">
        <v>65</v>
      </c>
      <c r="H32" s="38" t="s">
        <v>73</v>
      </c>
      <c r="I32" s="39">
        <f>280514</f>
        <v>280514</v>
      </c>
      <c r="J32" s="42" t="s">
        <v>43</v>
      </c>
      <c r="K32" s="42"/>
      <c r="L32" s="42"/>
      <c r="M32" s="42"/>
      <c r="N32" s="41">
        <f>280514</f>
        <v>280514</v>
      </c>
      <c r="O32" s="41"/>
    </row>
    <row r="33" spans="1:15" s="1" customFormat="1" ht="24" customHeight="1">
      <c r="A33" s="37" t="s">
        <v>74</v>
      </c>
      <c r="B33" s="37"/>
      <c r="C33" s="37"/>
      <c r="D33" s="37"/>
      <c r="E33" s="37"/>
      <c r="F33" s="37"/>
      <c r="G33" s="38" t="s">
        <v>65</v>
      </c>
      <c r="H33" s="38" t="s">
        <v>75</v>
      </c>
      <c r="I33" s="39">
        <f>5000</f>
        <v>5000</v>
      </c>
      <c r="J33" s="42" t="s">
        <v>43</v>
      </c>
      <c r="K33" s="42"/>
      <c r="L33" s="42"/>
      <c r="M33" s="42"/>
      <c r="N33" s="41">
        <f>5000</f>
        <v>5000</v>
      </c>
      <c r="O33" s="41"/>
    </row>
    <row r="34" spans="1:15" s="1" customFormat="1" ht="24" customHeight="1">
      <c r="A34" s="37" t="s">
        <v>76</v>
      </c>
      <c r="B34" s="37"/>
      <c r="C34" s="37"/>
      <c r="D34" s="37"/>
      <c r="E34" s="37"/>
      <c r="F34" s="37"/>
      <c r="G34" s="38" t="s">
        <v>65</v>
      </c>
      <c r="H34" s="38" t="s">
        <v>77</v>
      </c>
      <c r="I34" s="39">
        <f>21000</f>
        <v>21000</v>
      </c>
      <c r="J34" s="42" t="s">
        <v>43</v>
      </c>
      <c r="K34" s="42"/>
      <c r="L34" s="42"/>
      <c r="M34" s="42"/>
      <c r="N34" s="41">
        <f>21000</f>
        <v>21000</v>
      </c>
      <c r="O34" s="41"/>
    </row>
    <row r="35" spans="1:15" s="1" customFormat="1" ht="13.5" customHeight="1">
      <c r="A35" s="37" t="s">
        <v>70</v>
      </c>
      <c r="B35" s="37"/>
      <c r="C35" s="37"/>
      <c r="D35" s="37"/>
      <c r="E35" s="37"/>
      <c r="F35" s="37"/>
      <c r="G35" s="38" t="s">
        <v>65</v>
      </c>
      <c r="H35" s="38" t="s">
        <v>78</v>
      </c>
      <c r="I35" s="39">
        <f>340695</f>
        <v>340695</v>
      </c>
      <c r="J35" s="40">
        <f>135000</f>
        <v>135000</v>
      </c>
      <c r="K35" s="40"/>
      <c r="L35" s="40"/>
      <c r="M35" s="40"/>
      <c r="N35" s="41">
        <f>205695</f>
        <v>205695</v>
      </c>
      <c r="O35" s="41"/>
    </row>
    <row r="36" spans="1:15" s="1" customFormat="1" ht="13.5" customHeight="1">
      <c r="A36" s="37" t="s">
        <v>79</v>
      </c>
      <c r="B36" s="37"/>
      <c r="C36" s="37"/>
      <c r="D36" s="37"/>
      <c r="E36" s="37"/>
      <c r="F36" s="37"/>
      <c r="G36" s="38" t="s">
        <v>65</v>
      </c>
      <c r="H36" s="38" t="s">
        <v>80</v>
      </c>
      <c r="I36" s="39">
        <f>16000</f>
        <v>16000</v>
      </c>
      <c r="J36" s="40">
        <f>488.39</f>
        <v>488.39</v>
      </c>
      <c r="K36" s="40"/>
      <c r="L36" s="40"/>
      <c r="M36" s="40"/>
      <c r="N36" s="41">
        <f>15511.61</f>
        <v>15511.61</v>
      </c>
      <c r="O36" s="41"/>
    </row>
    <row r="37" spans="1:15" s="1" customFormat="1" ht="13.5" customHeight="1">
      <c r="A37" s="37" t="s">
        <v>81</v>
      </c>
      <c r="B37" s="37"/>
      <c r="C37" s="37"/>
      <c r="D37" s="37"/>
      <c r="E37" s="37"/>
      <c r="F37" s="37"/>
      <c r="G37" s="38" t="s">
        <v>65</v>
      </c>
      <c r="H37" s="38" t="s">
        <v>82</v>
      </c>
      <c r="I37" s="39">
        <f>1000</f>
        <v>1000</v>
      </c>
      <c r="J37" s="42" t="s">
        <v>43</v>
      </c>
      <c r="K37" s="42"/>
      <c r="L37" s="42"/>
      <c r="M37" s="42"/>
      <c r="N37" s="41">
        <f>1000</f>
        <v>1000</v>
      </c>
      <c r="O37" s="41"/>
    </row>
    <row r="38" spans="1:15" s="1" customFormat="1" ht="13.5" customHeight="1">
      <c r="A38" s="37" t="s">
        <v>66</v>
      </c>
      <c r="B38" s="37"/>
      <c r="C38" s="37"/>
      <c r="D38" s="37"/>
      <c r="E38" s="37"/>
      <c r="F38" s="37"/>
      <c r="G38" s="38" t="s">
        <v>65</v>
      </c>
      <c r="H38" s="38" t="s">
        <v>83</v>
      </c>
      <c r="I38" s="39">
        <f>310802</f>
        <v>310802</v>
      </c>
      <c r="J38" s="40">
        <f>77700.5</f>
        <v>77700.5</v>
      </c>
      <c r="K38" s="40"/>
      <c r="L38" s="40"/>
      <c r="M38" s="40"/>
      <c r="N38" s="41">
        <f>233101.5</f>
        <v>233101.5</v>
      </c>
      <c r="O38" s="41"/>
    </row>
    <row r="39" spans="1:15" s="1" customFormat="1" ht="33.75" customHeight="1">
      <c r="A39" s="37" t="s">
        <v>68</v>
      </c>
      <c r="B39" s="37"/>
      <c r="C39" s="37"/>
      <c r="D39" s="37"/>
      <c r="E39" s="37"/>
      <c r="F39" s="37"/>
      <c r="G39" s="38" t="s">
        <v>65</v>
      </c>
      <c r="H39" s="38" t="s">
        <v>84</v>
      </c>
      <c r="I39" s="39">
        <f>93862</f>
        <v>93862</v>
      </c>
      <c r="J39" s="40">
        <f>23465.5</f>
        <v>23465.5</v>
      </c>
      <c r="K39" s="40"/>
      <c r="L39" s="40"/>
      <c r="M39" s="40"/>
      <c r="N39" s="41">
        <f>70396.5</f>
        <v>70396.5</v>
      </c>
      <c r="O39" s="41"/>
    </row>
    <row r="40" spans="1:15" s="1" customFormat="1" ht="13.5" customHeight="1">
      <c r="A40" s="37" t="s">
        <v>70</v>
      </c>
      <c r="B40" s="37"/>
      <c r="C40" s="37"/>
      <c r="D40" s="37"/>
      <c r="E40" s="37"/>
      <c r="F40" s="37"/>
      <c r="G40" s="38" t="s">
        <v>65</v>
      </c>
      <c r="H40" s="38" t="s">
        <v>85</v>
      </c>
      <c r="I40" s="39">
        <f>1578</f>
        <v>1578</v>
      </c>
      <c r="J40" s="42" t="s">
        <v>43</v>
      </c>
      <c r="K40" s="42"/>
      <c r="L40" s="42"/>
      <c r="M40" s="42"/>
      <c r="N40" s="41">
        <f>1578</f>
        <v>1578</v>
      </c>
      <c r="O40" s="41"/>
    </row>
    <row r="41" spans="1:15" s="1" customFormat="1" ht="24" customHeight="1">
      <c r="A41" s="37" t="s">
        <v>74</v>
      </c>
      <c r="B41" s="37"/>
      <c r="C41" s="37"/>
      <c r="D41" s="37"/>
      <c r="E41" s="37"/>
      <c r="F41" s="37"/>
      <c r="G41" s="38" t="s">
        <v>65</v>
      </c>
      <c r="H41" s="38" t="s">
        <v>86</v>
      </c>
      <c r="I41" s="39">
        <f>8958</f>
        <v>8958</v>
      </c>
      <c r="J41" s="40">
        <f>2239.5</f>
        <v>2239.5</v>
      </c>
      <c r="K41" s="40"/>
      <c r="L41" s="40"/>
      <c r="M41" s="40"/>
      <c r="N41" s="41">
        <f>6718.5</f>
        <v>6718.5</v>
      </c>
      <c r="O41" s="41"/>
    </row>
    <row r="42" spans="1:15" s="1" customFormat="1" ht="24" customHeight="1">
      <c r="A42" s="37" t="s">
        <v>76</v>
      </c>
      <c r="B42" s="37"/>
      <c r="C42" s="37"/>
      <c r="D42" s="37"/>
      <c r="E42" s="37"/>
      <c r="F42" s="37"/>
      <c r="G42" s="38" t="s">
        <v>65</v>
      </c>
      <c r="H42" s="38" t="s">
        <v>87</v>
      </c>
      <c r="I42" s="39">
        <f>5382</f>
        <v>5382</v>
      </c>
      <c r="J42" s="40">
        <f>1345.5</f>
        <v>1345.5</v>
      </c>
      <c r="K42" s="40"/>
      <c r="L42" s="40"/>
      <c r="M42" s="40"/>
      <c r="N42" s="41">
        <f>4036.5</f>
        <v>4036.5</v>
      </c>
      <c r="O42" s="41"/>
    </row>
    <row r="43" spans="1:15" s="1" customFormat="1" ht="13.5" customHeight="1">
      <c r="A43" s="37" t="s">
        <v>70</v>
      </c>
      <c r="B43" s="37"/>
      <c r="C43" s="37"/>
      <c r="D43" s="37"/>
      <c r="E43" s="37"/>
      <c r="F43" s="37"/>
      <c r="G43" s="38" t="s">
        <v>65</v>
      </c>
      <c r="H43" s="38" t="s">
        <v>88</v>
      </c>
      <c r="I43" s="39">
        <f>9616</f>
        <v>9616</v>
      </c>
      <c r="J43" s="40">
        <f>1705.5</f>
        <v>1705.5</v>
      </c>
      <c r="K43" s="40"/>
      <c r="L43" s="40"/>
      <c r="M43" s="40"/>
      <c r="N43" s="41">
        <f>7910.5</f>
        <v>7910.5</v>
      </c>
      <c r="O43" s="41"/>
    </row>
    <row r="44" spans="1:15" s="1" customFormat="1" ht="13.5" customHeight="1">
      <c r="A44" s="37" t="s">
        <v>70</v>
      </c>
      <c r="B44" s="37"/>
      <c r="C44" s="37"/>
      <c r="D44" s="37"/>
      <c r="E44" s="37"/>
      <c r="F44" s="37"/>
      <c r="G44" s="38" t="s">
        <v>65</v>
      </c>
      <c r="H44" s="38" t="s">
        <v>89</v>
      </c>
      <c r="I44" s="39">
        <f>939000</f>
        <v>939000</v>
      </c>
      <c r="J44" s="40">
        <f>18604.97</f>
        <v>18604.97</v>
      </c>
      <c r="K44" s="40"/>
      <c r="L44" s="40"/>
      <c r="M44" s="40"/>
      <c r="N44" s="41">
        <f>920395.03</f>
        <v>920395.03</v>
      </c>
      <c r="O44" s="41"/>
    </row>
    <row r="45" spans="1:15" s="1" customFormat="1" ht="13.5" customHeight="1">
      <c r="A45" s="37" t="s">
        <v>70</v>
      </c>
      <c r="B45" s="37"/>
      <c r="C45" s="37"/>
      <c r="D45" s="37"/>
      <c r="E45" s="37"/>
      <c r="F45" s="37"/>
      <c r="G45" s="38" t="s">
        <v>65</v>
      </c>
      <c r="H45" s="38" t="s">
        <v>90</v>
      </c>
      <c r="I45" s="39">
        <f>586000</f>
        <v>586000</v>
      </c>
      <c r="J45" s="40">
        <f>1517.64</f>
        <v>1517.64</v>
      </c>
      <c r="K45" s="40"/>
      <c r="L45" s="40"/>
      <c r="M45" s="40"/>
      <c r="N45" s="41">
        <f>584482.36</f>
        <v>584482.36</v>
      </c>
      <c r="O45" s="41"/>
    </row>
    <row r="46" spans="1:15" s="1" customFormat="1" ht="15" customHeight="1">
      <c r="A46" s="43" t="s">
        <v>91</v>
      </c>
      <c r="B46" s="43"/>
      <c r="C46" s="43"/>
      <c r="D46" s="43"/>
      <c r="E46" s="43"/>
      <c r="F46" s="43"/>
      <c r="G46" s="44" t="s">
        <v>92</v>
      </c>
      <c r="H46" s="44" t="s">
        <v>38</v>
      </c>
      <c r="I46" s="45">
        <f>0</f>
        <v>0</v>
      </c>
      <c r="J46" s="46">
        <f>-74915.76</f>
        <v>-74915.76</v>
      </c>
      <c r="K46" s="46"/>
      <c r="L46" s="46"/>
      <c r="M46" s="46"/>
      <c r="N46" s="47" t="s">
        <v>38</v>
      </c>
      <c r="O46" s="47"/>
    </row>
    <row r="47" spans="1:15" s="1" customFormat="1" ht="13.5" customHeight="1">
      <c r="A47" s="7" t="s">
        <v>18</v>
      </c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</row>
    <row r="48" spans="1:15" s="1" customFormat="1" ht="13.5" customHeight="1">
      <c r="A48" s="12" t="s">
        <v>93</v>
      </c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</row>
    <row r="49" spans="1:15" s="1" customFormat="1" ht="45.75" customHeight="1">
      <c r="A49" s="13" t="s">
        <v>24</v>
      </c>
      <c r="B49" s="13"/>
      <c r="C49" s="13"/>
      <c r="D49" s="13"/>
      <c r="E49" s="13"/>
      <c r="F49" s="13"/>
      <c r="G49" s="14" t="s">
        <v>25</v>
      </c>
      <c r="H49" s="14" t="s">
        <v>94</v>
      </c>
      <c r="I49" s="15" t="s">
        <v>27</v>
      </c>
      <c r="J49" s="16" t="s">
        <v>28</v>
      </c>
      <c r="K49" s="16"/>
      <c r="L49" s="16"/>
      <c r="M49" s="16"/>
      <c r="N49" s="17" t="s">
        <v>29</v>
      </c>
      <c r="O49" s="17"/>
    </row>
    <row r="50" spans="1:15" s="1" customFormat="1" ht="12.75" customHeight="1">
      <c r="A50" s="18" t="s">
        <v>30</v>
      </c>
      <c r="B50" s="18"/>
      <c r="C50" s="18"/>
      <c r="D50" s="18"/>
      <c r="E50" s="18"/>
      <c r="F50" s="18"/>
      <c r="G50" s="19" t="s">
        <v>31</v>
      </c>
      <c r="H50" s="19" t="s">
        <v>32</v>
      </c>
      <c r="I50" s="20" t="s">
        <v>33</v>
      </c>
      <c r="J50" s="21" t="s">
        <v>34</v>
      </c>
      <c r="K50" s="21"/>
      <c r="L50" s="21"/>
      <c r="M50" s="21"/>
      <c r="N50" s="22" t="s">
        <v>35</v>
      </c>
      <c r="O50" s="22"/>
    </row>
    <row r="51" spans="1:15" s="1" customFormat="1" ht="13.5" customHeight="1">
      <c r="A51" s="23" t="s">
        <v>95</v>
      </c>
      <c r="B51" s="23"/>
      <c r="C51" s="23"/>
      <c r="D51" s="23"/>
      <c r="E51" s="23"/>
      <c r="F51" s="23"/>
      <c r="G51" s="24" t="s">
        <v>96</v>
      </c>
      <c r="H51" s="24" t="s">
        <v>38</v>
      </c>
      <c r="I51" s="48">
        <f>0</f>
        <v>0</v>
      </c>
      <c r="J51" s="26">
        <f>74915.76</f>
        <v>74915.76</v>
      </c>
      <c r="K51" s="26"/>
      <c r="L51" s="26"/>
      <c r="M51" s="26"/>
      <c r="N51" s="49" t="s">
        <v>38</v>
      </c>
      <c r="O51" s="49"/>
    </row>
    <row r="52" spans="1:15" s="1" customFormat="1" ht="13.5" customHeight="1">
      <c r="A52" s="50" t="s">
        <v>97</v>
      </c>
      <c r="B52" s="50"/>
      <c r="C52" s="50"/>
      <c r="D52" s="50"/>
      <c r="E52" s="50"/>
      <c r="F52" s="50"/>
      <c r="G52" s="51" t="s">
        <v>18</v>
      </c>
      <c r="H52" s="51" t="s">
        <v>18</v>
      </c>
      <c r="I52" s="52" t="s">
        <v>18</v>
      </c>
      <c r="J52" s="53" t="s">
        <v>18</v>
      </c>
      <c r="K52" s="53"/>
      <c r="L52" s="53"/>
      <c r="M52" s="53"/>
      <c r="N52" s="54" t="s">
        <v>18</v>
      </c>
      <c r="O52" s="54"/>
    </row>
    <row r="53" spans="1:15" s="1" customFormat="1" ht="13.5" customHeight="1">
      <c r="A53" s="28" t="s">
        <v>98</v>
      </c>
      <c r="B53" s="28"/>
      <c r="C53" s="28"/>
      <c r="D53" s="28"/>
      <c r="E53" s="28"/>
      <c r="F53" s="28"/>
      <c r="G53" s="55" t="s">
        <v>99</v>
      </c>
      <c r="H53" s="29" t="s">
        <v>38</v>
      </c>
      <c r="I53" s="56" t="s">
        <v>43</v>
      </c>
      <c r="J53" s="35" t="s">
        <v>43</v>
      </c>
      <c r="K53" s="35"/>
      <c r="L53" s="35"/>
      <c r="M53" s="35"/>
      <c r="N53" s="57" t="s">
        <v>43</v>
      </c>
      <c r="O53" s="57"/>
    </row>
    <row r="54" spans="1:15" s="1" customFormat="1" ht="13.5" customHeight="1">
      <c r="A54" s="37" t="s">
        <v>18</v>
      </c>
      <c r="B54" s="37"/>
      <c r="C54" s="37"/>
      <c r="D54" s="37"/>
      <c r="E54" s="37"/>
      <c r="F54" s="37"/>
      <c r="G54" s="38" t="s">
        <v>99</v>
      </c>
      <c r="H54" s="38" t="s">
        <v>18</v>
      </c>
      <c r="I54" s="58" t="s">
        <v>43</v>
      </c>
      <c r="J54" s="42" t="s">
        <v>43</v>
      </c>
      <c r="K54" s="42"/>
      <c r="L54" s="42"/>
      <c r="M54" s="42"/>
      <c r="N54" s="59" t="s">
        <v>43</v>
      </c>
      <c r="O54" s="59"/>
    </row>
    <row r="55" spans="1:15" s="1" customFormat="1" ht="13.5" customHeight="1">
      <c r="A55" s="37" t="s">
        <v>100</v>
      </c>
      <c r="B55" s="37"/>
      <c r="C55" s="37"/>
      <c r="D55" s="37"/>
      <c r="E55" s="37"/>
      <c r="F55" s="37"/>
      <c r="G55" s="51" t="s">
        <v>101</v>
      </c>
      <c r="H55" s="51" t="s">
        <v>38</v>
      </c>
      <c r="I55" s="52" t="s">
        <v>43</v>
      </c>
      <c r="J55" s="42" t="s">
        <v>43</v>
      </c>
      <c r="K55" s="42"/>
      <c r="L55" s="42"/>
      <c r="M55" s="42"/>
      <c r="N55" s="54" t="s">
        <v>43</v>
      </c>
      <c r="O55" s="54"/>
    </row>
    <row r="56" spans="1:15" s="1" customFormat="1" ht="13.5" customHeight="1">
      <c r="A56" s="37" t="s">
        <v>18</v>
      </c>
      <c r="B56" s="37"/>
      <c r="C56" s="37"/>
      <c r="D56" s="37"/>
      <c r="E56" s="37"/>
      <c r="F56" s="37"/>
      <c r="G56" s="38" t="s">
        <v>101</v>
      </c>
      <c r="H56" s="38" t="s">
        <v>18</v>
      </c>
      <c r="I56" s="58" t="s">
        <v>43</v>
      </c>
      <c r="J56" s="42" t="s">
        <v>43</v>
      </c>
      <c r="K56" s="42"/>
      <c r="L56" s="42"/>
      <c r="M56" s="42"/>
      <c r="N56" s="59" t="s">
        <v>43</v>
      </c>
      <c r="O56" s="59"/>
    </row>
    <row r="57" spans="1:15" s="1" customFormat="1" ht="13.5" customHeight="1">
      <c r="A57" s="37" t="s">
        <v>102</v>
      </c>
      <c r="B57" s="37"/>
      <c r="C57" s="37"/>
      <c r="D57" s="37"/>
      <c r="E57" s="37"/>
      <c r="F57" s="37"/>
      <c r="G57" s="38" t="s">
        <v>103</v>
      </c>
      <c r="H57" s="38" t="s">
        <v>104</v>
      </c>
      <c r="I57" s="60">
        <f>0</f>
        <v>0</v>
      </c>
      <c r="J57" s="40">
        <f>74915.76</f>
        <v>74915.76</v>
      </c>
      <c r="K57" s="40"/>
      <c r="L57" s="40"/>
      <c r="M57" s="40"/>
      <c r="N57" s="59" t="s">
        <v>43</v>
      </c>
      <c r="O57" s="59"/>
    </row>
    <row r="58" spans="1:15" s="1" customFormat="1" ht="13.5" customHeight="1">
      <c r="A58" s="37" t="s">
        <v>105</v>
      </c>
      <c r="B58" s="37"/>
      <c r="C58" s="37"/>
      <c r="D58" s="37"/>
      <c r="E58" s="37"/>
      <c r="F58" s="37"/>
      <c r="G58" s="38" t="s">
        <v>106</v>
      </c>
      <c r="H58" s="38" t="s">
        <v>107</v>
      </c>
      <c r="I58" s="60">
        <f>-6465507</f>
        <v>-6465507</v>
      </c>
      <c r="J58" s="40">
        <f>-1125788.74</f>
        <v>-1125788.74</v>
      </c>
      <c r="K58" s="40"/>
      <c r="L58" s="40"/>
      <c r="M58" s="40"/>
      <c r="N58" s="61" t="s">
        <v>38</v>
      </c>
      <c r="O58" s="61"/>
    </row>
    <row r="59" spans="1:15" s="1" customFormat="1" ht="13.5" customHeight="1">
      <c r="A59" s="37" t="s">
        <v>108</v>
      </c>
      <c r="B59" s="37"/>
      <c r="C59" s="37"/>
      <c r="D59" s="37"/>
      <c r="E59" s="37"/>
      <c r="F59" s="37"/>
      <c r="G59" s="38" t="s">
        <v>109</v>
      </c>
      <c r="H59" s="38" t="s">
        <v>110</v>
      </c>
      <c r="I59" s="60">
        <f>6465507</f>
        <v>6465507</v>
      </c>
      <c r="J59" s="40">
        <f>1200704.5</f>
        <v>1200704.5</v>
      </c>
      <c r="K59" s="40"/>
      <c r="L59" s="40"/>
      <c r="M59" s="40"/>
      <c r="N59" s="61" t="s">
        <v>38</v>
      </c>
      <c r="O59" s="61"/>
    </row>
    <row r="60" spans="1:15" s="1" customFormat="1" ht="13.5" customHeight="1">
      <c r="A60" s="62" t="s">
        <v>18</v>
      </c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</row>
    <row r="61" spans="1:15" s="1" customFormat="1" ht="15.75" customHeight="1">
      <c r="A61" s="7" t="s">
        <v>18</v>
      </c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</row>
    <row r="62" spans="1:15" s="1" customFormat="1" ht="13.5" customHeight="1">
      <c r="A62" s="63" t="s">
        <v>111</v>
      </c>
      <c r="B62" s="63"/>
      <c r="C62" s="63"/>
      <c r="D62" s="63"/>
      <c r="E62" s="63"/>
      <c r="F62" s="7" t="s">
        <v>18</v>
      </c>
      <c r="G62" s="7"/>
      <c r="H62" s="7"/>
      <c r="I62" s="7"/>
      <c r="J62" s="7"/>
      <c r="K62" s="7"/>
      <c r="L62" s="7"/>
      <c r="M62" s="7"/>
      <c r="N62" s="7"/>
      <c r="O62" s="7"/>
    </row>
    <row r="63" spans="1:15" s="1" customFormat="1" ht="13.5" customHeight="1">
      <c r="A63" s="4" t="s">
        <v>112</v>
      </c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</row>
  </sheetData>
  <sheetProtection/>
  <mergeCells count="163">
    <mergeCell ref="A60:O60"/>
    <mergeCell ref="A61:O61"/>
    <mergeCell ref="A62:E62"/>
    <mergeCell ref="F62:O62"/>
    <mergeCell ref="A63:O63"/>
    <mergeCell ref="A58:F58"/>
    <mergeCell ref="J58:M58"/>
    <mergeCell ref="N58:O58"/>
    <mergeCell ref="A59:F59"/>
    <mergeCell ref="J59:M59"/>
    <mergeCell ref="N59:O59"/>
    <mergeCell ref="A56:F56"/>
    <mergeCell ref="J56:M56"/>
    <mergeCell ref="N56:O56"/>
    <mergeCell ref="A57:F57"/>
    <mergeCell ref="J57:M57"/>
    <mergeCell ref="N57:O57"/>
    <mergeCell ref="A54:F54"/>
    <mergeCell ref="J54:M54"/>
    <mergeCell ref="N54:O54"/>
    <mergeCell ref="A55:F55"/>
    <mergeCell ref="J55:M55"/>
    <mergeCell ref="N55:O55"/>
    <mergeCell ref="A52:F52"/>
    <mergeCell ref="J52:M52"/>
    <mergeCell ref="N52:O52"/>
    <mergeCell ref="A53:F53"/>
    <mergeCell ref="J53:M53"/>
    <mergeCell ref="N53:O53"/>
    <mergeCell ref="A50:F50"/>
    <mergeCell ref="J50:M50"/>
    <mergeCell ref="N50:O50"/>
    <mergeCell ref="A51:F51"/>
    <mergeCell ref="J51:M51"/>
    <mergeCell ref="N51:O51"/>
    <mergeCell ref="A46:F46"/>
    <mergeCell ref="J46:M46"/>
    <mergeCell ref="N46:O46"/>
    <mergeCell ref="A47:O47"/>
    <mergeCell ref="A48:O48"/>
    <mergeCell ref="A49:F49"/>
    <mergeCell ref="J49:M49"/>
    <mergeCell ref="N49:O49"/>
    <mergeCell ref="A44:F44"/>
    <mergeCell ref="J44:M44"/>
    <mergeCell ref="N44:O44"/>
    <mergeCell ref="A45:F45"/>
    <mergeCell ref="J45:M45"/>
    <mergeCell ref="N45:O45"/>
    <mergeCell ref="A42:F42"/>
    <mergeCell ref="J42:M42"/>
    <mergeCell ref="N42:O42"/>
    <mergeCell ref="A43:F43"/>
    <mergeCell ref="J43:M43"/>
    <mergeCell ref="N43:O43"/>
    <mergeCell ref="A40:F40"/>
    <mergeCell ref="J40:M40"/>
    <mergeCell ref="N40:O40"/>
    <mergeCell ref="A41:F41"/>
    <mergeCell ref="J41:M41"/>
    <mergeCell ref="N41:O41"/>
    <mergeCell ref="A38:F38"/>
    <mergeCell ref="J38:M38"/>
    <mergeCell ref="N38:O38"/>
    <mergeCell ref="A39:F39"/>
    <mergeCell ref="J39:M39"/>
    <mergeCell ref="N39:O39"/>
    <mergeCell ref="A36:F36"/>
    <mergeCell ref="J36:M36"/>
    <mergeCell ref="N36:O36"/>
    <mergeCell ref="A37:F37"/>
    <mergeCell ref="J37:M37"/>
    <mergeCell ref="N37:O37"/>
    <mergeCell ref="A34:F34"/>
    <mergeCell ref="J34:M34"/>
    <mergeCell ref="N34:O34"/>
    <mergeCell ref="A35:F35"/>
    <mergeCell ref="J35:M35"/>
    <mergeCell ref="N35:O35"/>
    <mergeCell ref="A32:F32"/>
    <mergeCell ref="J32:M32"/>
    <mergeCell ref="N32:O32"/>
    <mergeCell ref="A33:F33"/>
    <mergeCell ref="J33:M33"/>
    <mergeCell ref="N33:O33"/>
    <mergeCell ref="A30:F30"/>
    <mergeCell ref="J30:M30"/>
    <mergeCell ref="N30:O30"/>
    <mergeCell ref="A31:F31"/>
    <mergeCell ref="J31:M31"/>
    <mergeCell ref="N31:O31"/>
    <mergeCell ref="A28:F28"/>
    <mergeCell ref="J28:M28"/>
    <mergeCell ref="N28:O28"/>
    <mergeCell ref="A29:F29"/>
    <mergeCell ref="J29:M29"/>
    <mergeCell ref="N29:O29"/>
    <mergeCell ref="A24:O24"/>
    <mergeCell ref="A25:O25"/>
    <mergeCell ref="A26:F26"/>
    <mergeCell ref="J26:M26"/>
    <mergeCell ref="N26:O26"/>
    <mergeCell ref="A27:F27"/>
    <mergeCell ref="J27:M27"/>
    <mergeCell ref="N27:O27"/>
    <mergeCell ref="A22:F22"/>
    <mergeCell ref="J22:M22"/>
    <mergeCell ref="N22:O22"/>
    <mergeCell ref="A23:F23"/>
    <mergeCell ref="J23:M23"/>
    <mergeCell ref="N23:O23"/>
    <mergeCell ref="A20:F20"/>
    <mergeCell ref="J20:M20"/>
    <mergeCell ref="N20:O20"/>
    <mergeCell ref="A21:F21"/>
    <mergeCell ref="J21:M21"/>
    <mergeCell ref="N21:O21"/>
    <mergeCell ref="A18:F18"/>
    <mergeCell ref="J18:M18"/>
    <mergeCell ref="N18:O18"/>
    <mergeCell ref="A19:F19"/>
    <mergeCell ref="J19:M19"/>
    <mergeCell ref="N19:O19"/>
    <mergeCell ref="A16:F16"/>
    <mergeCell ref="J16:M16"/>
    <mergeCell ref="N16:O16"/>
    <mergeCell ref="A17:F17"/>
    <mergeCell ref="J17:M17"/>
    <mergeCell ref="N17:O17"/>
    <mergeCell ref="A14:F14"/>
    <mergeCell ref="J14:M14"/>
    <mergeCell ref="N14:O14"/>
    <mergeCell ref="A15:F15"/>
    <mergeCell ref="J15:M15"/>
    <mergeCell ref="N15:O15"/>
    <mergeCell ref="A12:F12"/>
    <mergeCell ref="J12:M12"/>
    <mergeCell ref="N12:O12"/>
    <mergeCell ref="A13:F13"/>
    <mergeCell ref="J13:M13"/>
    <mergeCell ref="N13:O13"/>
    <mergeCell ref="A9:O9"/>
    <mergeCell ref="A10:F10"/>
    <mergeCell ref="J10:M10"/>
    <mergeCell ref="N10:O10"/>
    <mergeCell ref="A11:F11"/>
    <mergeCell ref="J11:M11"/>
    <mergeCell ref="N11:O11"/>
    <mergeCell ref="A6:D6"/>
    <mergeCell ref="E6:K6"/>
    <mergeCell ref="L6:N6"/>
    <mergeCell ref="B7:N7"/>
    <mergeCell ref="A8:B8"/>
    <mergeCell ref="C8:J8"/>
    <mergeCell ref="K8:N8"/>
    <mergeCell ref="A1:N1"/>
    <mergeCell ref="A2:N2"/>
    <mergeCell ref="A3:L3"/>
    <mergeCell ref="M3:N3"/>
    <mergeCell ref="A4:C5"/>
    <mergeCell ref="D4:K5"/>
    <mergeCell ref="L4:N4"/>
    <mergeCell ref="L5:N5"/>
  </mergeCells>
  <printOptions/>
  <pageMargins left="0.3937007874015748" right="0" top="0.3937007874015748" bottom="0" header="0.5" footer="0.5"/>
  <pageSetup fitToHeight="0" fitToWidth="1" horizontalDpi="600" verticalDpi="600" orientation="landscape" paperSize="9" r:id="rId1"/>
  <headerFooter alignWithMargins="0">
    <oddFooter>&amp;CСтраница &amp;С из &amp;К</oddFooter>
  </headerFooter>
  <rowBreaks count="2" manualBreakCount="2">
    <brk id="24" max="255" man="1"/>
    <brk id="47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dcterms:created xsi:type="dcterms:W3CDTF">2020-04-02T12:49:43Z</dcterms:created>
  <dcterms:modified xsi:type="dcterms:W3CDTF">2020-04-02T12:49:43Z</dcterms:modified>
  <cp:category/>
  <cp:version/>
  <cp:contentType/>
  <cp:contentStatus/>
</cp:coreProperties>
</file>