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<sst xmlns="http://schemas.openxmlformats.org/spreadsheetml/2006/main" count="253" uniqueCount="127">
  <si>
    <t>ОТЧЕТ ОБ ИСПОЛНЕНИИ БЮДЖЕТА</t>
  </si>
  <si>
    <t>КОДЫ</t>
  </si>
  <si>
    <t xml:space="preserve">Форма по ОКУД </t>
  </si>
  <si>
    <t>0503117</t>
  </si>
  <si>
    <t>на 1 января 2019 г.</t>
  </si>
  <si>
    <t xml:space="preserve">Дата </t>
  </si>
  <si>
    <t>Наименование финансового органа</t>
  </si>
  <si>
    <t>Администрация Толстой-Юртовского сельского поселения Грозненского муниципального района Чеченской Республики</t>
  </si>
  <si>
    <t xml:space="preserve">по ОКПО </t>
  </si>
  <si>
    <t xml:space="preserve">Глава по БК </t>
  </si>
  <si>
    <t>45270292</t>
  </si>
  <si>
    <t>571</t>
  </si>
  <si>
    <t>Наименование публично-правового образования</t>
  </si>
  <si>
    <t>бюджет Толстой-Юртовского сельского поселения</t>
  </si>
  <si>
    <t xml:space="preserve">по ОКТМО </t>
  </si>
  <si>
    <t>96207855001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</si>
  <si>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</si>
  <si>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</si>
  <si>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</si>
  <si>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</si>
  <si>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</si>
  <si>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</si>
  <si>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</si>
  <si>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</si>
  <si>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</si>
  <si>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</si>
  <si>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</si>
  <si>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</si>
  <si>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</si>
  <si>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</si>
  <si>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</si>
  <si>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</si>
  <si>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</si>
  <si>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</si>
  <si>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</si>
  <si>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</si>
  <si>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</si>
  <si>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</si>
  <si>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</si>
  <si>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</si>
  <si>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</si>
  <si>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</si>
  <si>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</si>
  <si>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</si>
  <si>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Налог, взимаемый с налогоплательщиков, выбравших в качестве объекта налогообложения доходы</t>
  </si>
  <si>
    <t>182 10501011 01 0000 110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</si>
  <si>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</si>
  <si>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182 10501012 01 0000 110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</si>
  <si>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</si>
  <si>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</si>
  <si>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</si>
  <si>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182 10501022 01 0000 110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</si>
  <si>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</si>
  <si>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182 10501050 01 0000 110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</si>
  <si>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</si>
  <si>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</si>
  <si>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</si>
  <si>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</si>
  <si>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</si>
  <si>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</si>
  <si>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</si>
  <si>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</si>
  <si>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Дотации бюджетам сельских поселений на выравнивание бюджетной обеспеченности</t>
  </si>
  <si>
    <t>571 20215001 10 0000 151</t>
  </si>
  <si>
    <t>Дотации бюджетам сельских поселений на поддержку мер по обеспечению сбалансированности бюджетов</t>
  </si>
  <si>
    <t>571 20215002 10 0000 151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</si>
  <si>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</si>
  <si>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571 20235118 10 0000 151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</si>
  <si>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</si>
  <si>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571 20245160 10 0000 151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</si>
  <si>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</si>
  <si>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</si>
  <si>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</si>
  <si>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</si>
  <si>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</si>
  <si>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571 0104 0020004000 121</t>
  </si>
  <si>
    <t>Иные выплаты персоналу государственных (муниципальных) органов, за исключением фонда оплаты труда</t>
  </si>
  <si>
    <t>571 0104 0020004000 122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</si>
  <si>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</si>
  <si>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571 0104 0020004000 129</t>
  </si>
  <si>
    <t>Закупка товаров, работ, услуг в сфере информационно-коммуникационных технологий</t>
  </si>
  <si>
    <t>571 0104 0020004000 242</t>
  </si>
  <si>
    <t>Прочая закупка товаров, работ и услуг</t>
  </si>
  <si>
    <t>571 0104 0020004000 244</t>
  </si>
  <si>
    <t>Уплата налога на имущество организаций и земельного налога</t>
  </si>
  <si>
    <t>571 0104 0020004000 851</t>
  </si>
  <si>
    <t>Уплата прочих налогов, сборов</t>
  </si>
  <si>
    <t>571 0104 0020004000 852</t>
  </si>
  <si>
    <t>Уплата иных платежей</t>
  </si>
  <si>
    <t>571 0104 0020004000 853</t>
  </si>
  <si>
    <t>Резервные средства</t>
  </si>
  <si>
    <t>571 0111 0700005020 870</t>
  </si>
  <si>
    <t>571 0113 0960004000 242</t>
  </si>
  <si>
    <t>571 0113 3400003000 244</t>
  </si>
  <si>
    <t>571 0203 0010036000 121</t>
  </si>
  <si>
    <t>571 0203 0010036000 122</t>
  </si>
  <si>
    <t>571 0203 0010036000 129</t>
  </si>
  <si>
    <t>571 0203 0010036000 242</t>
  </si>
  <si>
    <t>571 0203 0010036000 244</t>
  </si>
  <si>
    <t>571 0309 2180002000 870</t>
  </si>
  <si>
    <t>571 0310 2180002000 870</t>
  </si>
  <si>
    <t>Бюджетные инвестиции в объекты капитального строительства государственной (муниципальной) собственности</t>
  </si>
  <si>
    <t>571 0502 1020001000 414</t>
  </si>
  <si>
    <t>571 0503 6000001000 244</t>
  </si>
  <si>
    <t>571 0503 6000005000 244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</si>
  <si>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</si>
  <si>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</si>
  <si>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</si>
  <si>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</si>
  <si>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</si>
  <si>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</si>
  <si>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</si>
  <si>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</si>
  <si>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</si>
  <si>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</si>
  <si>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</si>
  <si>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</si>
  <si>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</si>
  <si>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</si>
  <si>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</si>
  <si>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</si>
  <si>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571 01050201 10 0000 510</t>
  </si>
  <si>
    <t xml:space="preserve">     уменьшение остатков средств</t>
  </si>
  <si>
    <t>720</t>
  </si>
  <si>
    <t>571 01050201 10 0000 610</t>
  </si>
  <si>
    <t xml:space="preserve">   21 января 2019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</si>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</sst>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tabSelected="1" zoomScalePageLayoutView="0" workbookViewId="0" topLeftCell="A1">
      <selection activeCell="A1" sqref="A1:N1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5" width="9.7109375" style="1" customWidth="1"/>
    <col min="6" max="6" width="13.7109375" style="1" customWidth="1"/>
    <col min="7" max="7" width="7.7109375" style="1" customWidth="1"/>
    <col min="8" max="8" width="23.7109375" style="1" customWidth="1"/>
    <col min="9" max="9" width="16.7109375" style="1" customWidth="1"/>
    <col min="10" max="10" width="7.7109375" style="1" customWidth="1"/>
    <col min="11" max="11" width="3.7109375" style="1" customWidth="1"/>
    <col min="12" max="12" width="1.7109375" style="1" customWidth="1"/>
    <col min="13" max="14" width="4.7109375" style="1" customWidth="1"/>
    <col min="15" max="15" width="12.7109375" style="1" customWidth="1"/>
  </cols>
  <sheetData>
    <row r="1" spans="1:15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1</v>
      </c>
    </row>
    <row r="2" spans="1:15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 t="s">
        <v>3</v>
      </c>
    </row>
    <row r="3" spans="1:15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4" t="s">
        <v>5</v>
      </c>
      <c r="N3" s="4"/>
      <c r="O3" s="6">
        <v>43466</v>
      </c>
    </row>
    <row r="4" spans="1:15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4" t="s">
        <v>8</v>
      </c>
      <c r="M4" s="4"/>
      <c r="N4" s="4"/>
      <c r="O4" s="9" t="s">
        <v>10</v>
      </c>
    </row>
    <row r="5" spans="1:15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4" t="s">
        <v>9</v>
      </c>
      <c r="M5" s="4"/>
      <c r="N5" s="4"/>
      <c r="O5" s="9" t="s">
        <v>11</v>
      </c>
    </row>
    <row r="6" spans="1:15" s="1" customFormat="1" ht="13.5" customHeight="1">
      <c r="A6" s="7" t="s">
        <v>12</v>
      </c>
      <c r="B6" s="7"/>
      <c r="C6" s="7"/>
      <c r="D6" s="7"/>
      <c r="E6" s="8" t="s">
        <v>13</v>
      </c>
      <c r="F6" s="8"/>
      <c r="G6" s="8"/>
      <c r="H6" s="8"/>
      <c r="I6" s="8"/>
      <c r="J6" s="8"/>
      <c r="K6" s="8"/>
      <c r="L6" s="4" t="s">
        <v>14</v>
      </c>
      <c r="M6" s="4"/>
      <c r="N6" s="4"/>
      <c r="O6" s="9" t="s">
        <v>15</v>
      </c>
    </row>
    <row r="7" spans="1:15" s="1" customFormat="1" ht="13.5" customHeight="1">
      <c r="A7" s="10" t="s">
        <v>16</v>
      </c>
      <c r="B7" s="7" t="s">
        <v>17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9" t="s">
        <v>18</v>
      </c>
    </row>
    <row r="8" spans="1:15" s="1" customFormat="1" ht="13.5" customHeight="1">
      <c r="A8" s="7" t="s">
        <v>19</v>
      </c>
      <c r="B8" s="7"/>
      <c r="C8" s="7" t="s">
        <v>20</v>
      </c>
      <c r="D8" s="7"/>
      <c r="E8" s="7"/>
      <c r="F8" s="7"/>
      <c r="G8" s="7"/>
      <c r="H8" s="7"/>
      <c r="I8" s="7"/>
      <c r="J8" s="7"/>
      <c r="K8" s="4" t="s">
        <v>21</v>
      </c>
      <c r="L8" s="4"/>
      <c r="M8" s="4"/>
      <c r="N8" s="4"/>
      <c r="O8" s="11" t="s">
        <v>22</v>
      </c>
    </row>
    <row r="9" spans="1:15" s="1" customFormat="1" ht="13.5" customHeight="1">
      <c r="A9" s="12" t="s">
        <v>23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s="1" customFormat="1" ht="34.5" customHeight="1">
      <c r="A10" s="13" t="s">
        <v>24</v>
      </c>
      <c r="B10" s="13"/>
      <c r="C10" s="13"/>
      <c r="D10" s="13"/>
      <c r="E10" s="13"/>
      <c r="F10" s="13"/>
      <c r="G10" s="14" t="s">
        <v>25</v>
      </c>
      <c r="H10" s="14" t="s">
        <v>26</v>
      </c>
      <c r="I10" s="15" t="s">
        <v>27</v>
      </c>
      <c r="J10" s="16" t="s">
        <v>28</v>
      </c>
      <c r="K10" s="16"/>
      <c r="L10" s="16"/>
      <c r="M10" s="16"/>
      <c r="N10" s="17" t="s">
        <v>29</v>
      </c>
      <c r="O10" s="17"/>
    </row>
    <row r="11" spans="1:15" s="1" customFormat="1" ht="12.75" customHeight="1">
      <c r="A11" s="18" t="s">
        <v>30</v>
      </c>
      <c r="B11" s="18"/>
      <c r="C11" s="18"/>
      <c r="D11" s="18"/>
      <c r="E11" s="18"/>
      <c r="F11" s="18"/>
      <c r="G11" s="19" t="s">
        <v>31</v>
      </c>
      <c r="H11" s="19" t="s">
        <v>32</v>
      </c>
      <c r="I11" s="20" t="s">
        <v>33</v>
      </c>
      <c r="J11" s="21" t="s">
        <v>34</v>
      </c>
      <c r="K11" s="21"/>
      <c r="L11" s="21"/>
      <c r="M11" s="21"/>
      <c r="N11" s="22" t="s">
        <v>35</v>
      </c>
      <c r="O11" s="22"/>
    </row>
    <row r="12" spans="1:15" s="1" customFormat="1" ht="13.5" customHeight="1">
      <c r="A12" s="23" t="s">
        <v>36</v>
      </c>
      <c r="B12" s="23"/>
      <c r="C12" s="23"/>
      <c r="D12" s="23"/>
      <c r="E12" s="23"/>
      <c r="F12" s="23"/>
      <c r="G12" s="24" t="s">
        <v>37</v>
      </c>
      <c r="H12" s="24" t="s">
        <v>38</v>
      </c>
      <c r="I12" s="25">
        <f>6346016.84</f>
        <v>6346016.84</v>
      </c>
      <c r="J12" s="26">
        <f>7575349.93</f>
        <v>7575349.93</v>
      </c>
      <c r="K12" s="26"/>
      <c r="L12" s="26"/>
      <c r="M12" s="26"/>
      <c r="N12" s="27" t="s">
        <v>39</v>
      </c>
      <c r="O12" s="27"/>
    </row>
    <row r="13" spans="1:15" s="1" customFormat="1" ht="45" customHeight="1">
      <c r="A13" s="28" t="s">
        <v>40</v>
      </c>
      <c r="B13" s="28"/>
      <c r="C13" s="28"/>
      <c r="D13" s="28"/>
      <c r="E13" s="28"/>
      <c r="F13" s="28"/>
      <c r="G13" s="29" t="s">
        <v>37</v>
      </c>
      <c r="H13" s="29" t="s">
        <v>41</v>
      </c>
      <c r="I13" s="30">
        <f>760000</f>
        <v>760000</v>
      </c>
      <c r="J13" s="31">
        <f>837653.7</f>
        <v>837653.7</v>
      </c>
      <c r="K13" s="31"/>
      <c r="L13" s="31"/>
      <c r="M13" s="31"/>
      <c r="N13" s="32" t="s">
        <v>39</v>
      </c>
      <c r="O13" s="32"/>
    </row>
    <row r="14" spans="1:15" s="1" customFormat="1" ht="66" customHeight="1">
      <c r="A14" s="28" t="s">
        <v>42</v>
      </c>
      <c r="B14" s="28"/>
      <c r="C14" s="28"/>
      <c r="D14" s="28"/>
      <c r="E14" s="28"/>
      <c r="F14" s="28"/>
      <c r="G14" s="29" t="s">
        <v>37</v>
      </c>
      <c r="H14" s="29" t="s">
        <v>43</v>
      </c>
      <c r="I14" s="33" t="s">
        <v>39</v>
      </c>
      <c r="J14" s="31">
        <f>-109.66</f>
        <v>-109.66</v>
      </c>
      <c r="K14" s="31"/>
      <c r="L14" s="31"/>
      <c r="M14" s="31"/>
      <c r="N14" s="32" t="s">
        <v>39</v>
      </c>
      <c r="O14" s="32"/>
    </row>
    <row r="15" spans="1:15" s="1" customFormat="1" ht="24" customHeight="1">
      <c r="A15" s="28" t="s">
        <v>44</v>
      </c>
      <c r="B15" s="28"/>
      <c r="C15" s="28"/>
      <c r="D15" s="28"/>
      <c r="E15" s="28"/>
      <c r="F15" s="28"/>
      <c r="G15" s="29" t="s">
        <v>37</v>
      </c>
      <c r="H15" s="29" t="s">
        <v>45</v>
      </c>
      <c r="I15" s="30">
        <f>70000</f>
        <v>70000</v>
      </c>
      <c r="J15" s="31">
        <f>64744.48</f>
        <v>64744.48</v>
      </c>
      <c r="K15" s="31"/>
      <c r="L15" s="31"/>
      <c r="M15" s="31"/>
      <c r="N15" s="34">
        <f>5255.52</f>
        <v>5255.52</v>
      </c>
      <c r="O15" s="34"/>
    </row>
    <row r="16" spans="1:15" s="1" customFormat="1" ht="33.75" customHeight="1">
      <c r="A16" s="28" t="s">
        <v>46</v>
      </c>
      <c r="B16" s="28"/>
      <c r="C16" s="28"/>
      <c r="D16" s="28"/>
      <c r="E16" s="28"/>
      <c r="F16" s="28"/>
      <c r="G16" s="29" t="s">
        <v>37</v>
      </c>
      <c r="H16" s="29" t="s">
        <v>47</v>
      </c>
      <c r="I16" s="30">
        <f>3000</f>
        <v>3000</v>
      </c>
      <c r="J16" s="35" t="s">
        <v>39</v>
      </c>
      <c r="K16" s="35"/>
      <c r="L16" s="35"/>
      <c r="M16" s="35"/>
      <c r="N16" s="34">
        <f>3000</f>
        <v>3000</v>
      </c>
      <c r="O16" s="34"/>
    </row>
    <row r="17" spans="1:15" s="1" customFormat="1" ht="33.75" customHeight="1">
      <c r="A17" s="28" t="s">
        <v>48</v>
      </c>
      <c r="B17" s="28"/>
      <c r="C17" s="28"/>
      <c r="D17" s="28"/>
      <c r="E17" s="28"/>
      <c r="F17" s="28"/>
      <c r="G17" s="29" t="s">
        <v>37</v>
      </c>
      <c r="H17" s="29" t="s">
        <v>49</v>
      </c>
      <c r="I17" s="30">
        <f>132800</f>
        <v>132800</v>
      </c>
      <c r="J17" s="31">
        <f>276168.08</f>
        <v>276168.08</v>
      </c>
      <c r="K17" s="31"/>
      <c r="L17" s="31"/>
      <c r="M17" s="31"/>
      <c r="N17" s="32" t="s">
        <v>39</v>
      </c>
      <c r="O17" s="32"/>
    </row>
    <row r="18" spans="1:15" s="1" customFormat="1" ht="33.75" customHeight="1">
      <c r="A18" s="28" t="s">
        <v>50</v>
      </c>
      <c r="B18" s="28"/>
      <c r="C18" s="28"/>
      <c r="D18" s="28"/>
      <c r="E18" s="28"/>
      <c r="F18" s="28"/>
      <c r="G18" s="29" t="s">
        <v>37</v>
      </c>
      <c r="H18" s="29" t="s">
        <v>51</v>
      </c>
      <c r="I18" s="30">
        <f>20</f>
        <v>20</v>
      </c>
      <c r="J18" s="35" t="s">
        <v>39</v>
      </c>
      <c r="K18" s="35"/>
      <c r="L18" s="35"/>
      <c r="M18" s="35"/>
      <c r="N18" s="34">
        <f>20</f>
        <v>20</v>
      </c>
      <c r="O18" s="34"/>
    </row>
    <row r="19" spans="1:15" s="1" customFormat="1" ht="24" customHeight="1">
      <c r="A19" s="28" t="s">
        <v>52</v>
      </c>
      <c r="B19" s="28"/>
      <c r="C19" s="28"/>
      <c r="D19" s="28"/>
      <c r="E19" s="28"/>
      <c r="F19" s="28"/>
      <c r="G19" s="29" t="s">
        <v>37</v>
      </c>
      <c r="H19" s="29" t="s">
        <v>53</v>
      </c>
      <c r="I19" s="30">
        <f>45000</f>
        <v>45000</v>
      </c>
      <c r="J19" s="31">
        <f>-227607</f>
        <v>-227607</v>
      </c>
      <c r="K19" s="31"/>
      <c r="L19" s="31"/>
      <c r="M19" s="31"/>
      <c r="N19" s="34">
        <f>272607</f>
        <v>272607</v>
      </c>
      <c r="O19" s="34"/>
    </row>
    <row r="20" spans="1:15" s="1" customFormat="1" ht="13.5" customHeight="1">
      <c r="A20" s="28" t="s">
        <v>54</v>
      </c>
      <c r="B20" s="28"/>
      <c r="C20" s="28"/>
      <c r="D20" s="28"/>
      <c r="E20" s="28"/>
      <c r="F20" s="28"/>
      <c r="G20" s="29" t="s">
        <v>37</v>
      </c>
      <c r="H20" s="29" t="s">
        <v>55</v>
      </c>
      <c r="I20" s="30">
        <f>8000</f>
        <v>8000</v>
      </c>
      <c r="J20" s="31">
        <f>12064.35</f>
        <v>12064.35</v>
      </c>
      <c r="K20" s="31"/>
      <c r="L20" s="31"/>
      <c r="M20" s="31"/>
      <c r="N20" s="32" t="s">
        <v>39</v>
      </c>
      <c r="O20" s="32"/>
    </row>
    <row r="21" spans="1:15" s="1" customFormat="1" ht="24" customHeight="1">
      <c r="A21" s="28" t="s">
        <v>56</v>
      </c>
      <c r="B21" s="28"/>
      <c r="C21" s="28"/>
      <c r="D21" s="28"/>
      <c r="E21" s="28"/>
      <c r="F21" s="28"/>
      <c r="G21" s="29" t="s">
        <v>37</v>
      </c>
      <c r="H21" s="29" t="s">
        <v>57</v>
      </c>
      <c r="I21" s="30">
        <f>150000</f>
        <v>150000</v>
      </c>
      <c r="J21" s="31">
        <f>1108994.73</f>
        <v>1108994.73</v>
      </c>
      <c r="K21" s="31"/>
      <c r="L21" s="31"/>
      <c r="M21" s="31"/>
      <c r="N21" s="32" t="s">
        <v>39</v>
      </c>
      <c r="O21" s="32"/>
    </row>
    <row r="22" spans="1:15" s="1" customFormat="1" ht="24" customHeight="1">
      <c r="A22" s="28" t="s">
        <v>58</v>
      </c>
      <c r="B22" s="28"/>
      <c r="C22" s="28"/>
      <c r="D22" s="28"/>
      <c r="E22" s="28"/>
      <c r="F22" s="28"/>
      <c r="G22" s="29" t="s">
        <v>37</v>
      </c>
      <c r="H22" s="29" t="s">
        <v>59</v>
      </c>
      <c r="I22" s="30">
        <f>55000</f>
        <v>55000</v>
      </c>
      <c r="J22" s="31">
        <f>662369.39</f>
        <v>662369.39</v>
      </c>
      <c r="K22" s="31"/>
      <c r="L22" s="31"/>
      <c r="M22" s="31"/>
      <c r="N22" s="32" t="s">
        <v>39</v>
      </c>
      <c r="O22" s="32"/>
    </row>
    <row r="23" spans="1:15" s="1" customFormat="1" ht="24" customHeight="1">
      <c r="A23" s="28" t="s">
        <v>60</v>
      </c>
      <c r="B23" s="28"/>
      <c r="C23" s="28"/>
      <c r="D23" s="28"/>
      <c r="E23" s="28"/>
      <c r="F23" s="28"/>
      <c r="G23" s="29" t="s">
        <v>37</v>
      </c>
      <c r="H23" s="29" t="s">
        <v>61</v>
      </c>
      <c r="I23" s="30">
        <f>153000</f>
        <v>153000</v>
      </c>
      <c r="J23" s="31">
        <f>472423.02</f>
        <v>472423.02</v>
      </c>
      <c r="K23" s="31"/>
      <c r="L23" s="31"/>
      <c r="M23" s="31"/>
      <c r="N23" s="32" t="s">
        <v>39</v>
      </c>
      <c r="O23" s="32"/>
    </row>
    <row r="24" spans="1:15" s="1" customFormat="1" ht="24" customHeight="1">
      <c r="A24" s="28" t="s">
        <v>62</v>
      </c>
      <c r="B24" s="28"/>
      <c r="C24" s="28"/>
      <c r="D24" s="28"/>
      <c r="E24" s="28"/>
      <c r="F24" s="28"/>
      <c r="G24" s="29" t="s">
        <v>37</v>
      </c>
      <c r="H24" s="29" t="s">
        <v>63</v>
      </c>
      <c r="I24" s="30">
        <f>4135748</f>
        <v>4135748</v>
      </c>
      <c r="J24" s="31">
        <f>3535200</f>
        <v>3535200</v>
      </c>
      <c r="K24" s="31"/>
      <c r="L24" s="31"/>
      <c r="M24" s="31"/>
      <c r="N24" s="34">
        <f>600548</f>
        <v>600548</v>
      </c>
      <c r="O24" s="34"/>
    </row>
    <row r="25" spans="1:15" s="1" customFormat="1" ht="24" customHeight="1">
      <c r="A25" s="28" t="s">
        <v>64</v>
      </c>
      <c r="B25" s="28"/>
      <c r="C25" s="28"/>
      <c r="D25" s="28"/>
      <c r="E25" s="28"/>
      <c r="F25" s="28"/>
      <c r="G25" s="29" t="s">
        <v>37</v>
      </c>
      <c r="H25" s="29" t="s">
        <v>65</v>
      </c>
      <c r="I25" s="30">
        <f>324058.64</f>
        <v>324058.64</v>
      </c>
      <c r="J25" s="31">
        <f>324058.64</f>
        <v>324058.64</v>
      </c>
      <c r="K25" s="31"/>
      <c r="L25" s="31"/>
      <c r="M25" s="31"/>
      <c r="N25" s="34">
        <f>0</f>
        <v>0</v>
      </c>
      <c r="O25" s="34"/>
    </row>
    <row r="26" spans="1:15" s="1" customFormat="1" ht="24" customHeight="1">
      <c r="A26" s="28" t="s">
        <v>66</v>
      </c>
      <c r="B26" s="28"/>
      <c r="C26" s="28"/>
      <c r="D26" s="28"/>
      <c r="E26" s="28"/>
      <c r="F26" s="28"/>
      <c r="G26" s="29" t="s">
        <v>37</v>
      </c>
      <c r="H26" s="29" t="s">
        <v>67</v>
      </c>
      <c r="I26" s="30">
        <f>395950.2</f>
        <v>395950.2</v>
      </c>
      <c r="J26" s="31">
        <f>395950.2</f>
        <v>395950.2</v>
      </c>
      <c r="K26" s="31"/>
      <c r="L26" s="31"/>
      <c r="M26" s="31"/>
      <c r="N26" s="34">
        <f>0</f>
        <v>0</v>
      </c>
      <c r="O26" s="34"/>
    </row>
    <row r="27" spans="1:15" s="1" customFormat="1" ht="33.75" customHeight="1">
      <c r="A27" s="28" t="s">
        <v>68</v>
      </c>
      <c r="B27" s="28"/>
      <c r="C27" s="28"/>
      <c r="D27" s="28"/>
      <c r="E27" s="28"/>
      <c r="F27" s="28"/>
      <c r="G27" s="29" t="s">
        <v>37</v>
      </c>
      <c r="H27" s="29" t="s">
        <v>69</v>
      </c>
      <c r="I27" s="30">
        <f>113440</f>
        <v>113440</v>
      </c>
      <c r="J27" s="31">
        <f>113440</f>
        <v>113440</v>
      </c>
      <c r="K27" s="31"/>
      <c r="L27" s="31"/>
      <c r="M27" s="31"/>
      <c r="N27" s="34">
        <f>0</f>
        <v>0</v>
      </c>
      <c r="O27" s="34"/>
    </row>
    <row r="28" spans="1:15" s="1" customFormat="1" ht="13.5" customHeight="1">
      <c r="A28" s="36" t="s">
        <v>18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</row>
    <row r="29" spans="1:15" s="1" customFormat="1" ht="13.5" customHeight="1">
      <c r="A29" s="12" t="s">
        <v>70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5" s="1" customFormat="1" ht="34.5" customHeight="1">
      <c r="A30" s="13" t="s">
        <v>24</v>
      </c>
      <c r="B30" s="13"/>
      <c r="C30" s="13"/>
      <c r="D30" s="13"/>
      <c r="E30" s="13"/>
      <c r="F30" s="13"/>
      <c r="G30" s="14" t="s">
        <v>25</v>
      </c>
      <c r="H30" s="14" t="s">
        <v>71</v>
      </c>
      <c r="I30" s="15" t="s">
        <v>27</v>
      </c>
      <c r="J30" s="16" t="s">
        <v>28</v>
      </c>
      <c r="K30" s="16"/>
      <c r="L30" s="16"/>
      <c r="M30" s="16"/>
      <c r="N30" s="17" t="s">
        <v>29</v>
      </c>
      <c r="O30" s="17"/>
    </row>
    <row r="31" spans="1:15" s="1" customFormat="1" ht="13.5" customHeight="1">
      <c r="A31" s="18" t="s">
        <v>30</v>
      </c>
      <c r="B31" s="18"/>
      <c r="C31" s="18"/>
      <c r="D31" s="18"/>
      <c r="E31" s="18"/>
      <c r="F31" s="18"/>
      <c r="G31" s="19" t="s">
        <v>31</v>
      </c>
      <c r="H31" s="19" t="s">
        <v>32</v>
      </c>
      <c r="I31" s="20" t="s">
        <v>33</v>
      </c>
      <c r="J31" s="21" t="s">
        <v>34</v>
      </c>
      <c r="K31" s="21"/>
      <c r="L31" s="21"/>
      <c r="M31" s="21"/>
      <c r="N31" s="22" t="s">
        <v>35</v>
      </c>
      <c r="O31" s="22"/>
    </row>
    <row r="32" spans="1:15" s="1" customFormat="1" ht="13.5" customHeight="1">
      <c r="A32" s="23" t="s">
        <v>72</v>
      </c>
      <c r="B32" s="23"/>
      <c r="C32" s="23"/>
      <c r="D32" s="23"/>
      <c r="E32" s="23"/>
      <c r="F32" s="23"/>
      <c r="G32" s="24" t="s">
        <v>73</v>
      </c>
      <c r="H32" s="24" t="s">
        <v>38</v>
      </c>
      <c r="I32" s="25">
        <f>7582016.84</f>
        <v>7582016.84</v>
      </c>
      <c r="J32" s="26">
        <f>7384108.96</f>
        <v>7384108.96</v>
      </c>
      <c r="K32" s="26"/>
      <c r="L32" s="26"/>
      <c r="M32" s="26"/>
      <c r="N32" s="37">
        <f>197907.88</f>
        <v>197907.88</v>
      </c>
      <c r="O32" s="37"/>
    </row>
    <row r="33" spans="1:15" s="1" customFormat="1" ht="13.5" customHeight="1">
      <c r="A33" s="38" t="s">
        <v>74</v>
      </c>
      <c r="B33" s="38"/>
      <c r="C33" s="38"/>
      <c r="D33" s="38"/>
      <c r="E33" s="38"/>
      <c r="F33" s="38"/>
      <c r="G33" s="39" t="s">
        <v>73</v>
      </c>
      <c r="H33" s="39" t="s">
        <v>75</v>
      </c>
      <c r="I33" s="40">
        <f>2793163</f>
        <v>2793163</v>
      </c>
      <c r="J33" s="41">
        <f>2793163</f>
        <v>2793163</v>
      </c>
      <c r="K33" s="41"/>
      <c r="L33" s="41"/>
      <c r="M33" s="41"/>
      <c r="N33" s="42">
        <f>0</f>
        <v>0</v>
      </c>
      <c r="O33" s="42"/>
    </row>
    <row r="34" spans="1:15" s="1" customFormat="1" ht="24" customHeight="1">
      <c r="A34" s="38" t="s">
        <v>76</v>
      </c>
      <c r="B34" s="38"/>
      <c r="C34" s="38"/>
      <c r="D34" s="38"/>
      <c r="E34" s="38"/>
      <c r="F34" s="38"/>
      <c r="G34" s="39" t="s">
        <v>73</v>
      </c>
      <c r="H34" s="39" t="s">
        <v>77</v>
      </c>
      <c r="I34" s="40">
        <f>0</f>
        <v>0</v>
      </c>
      <c r="J34" s="43" t="s">
        <v>39</v>
      </c>
      <c r="K34" s="43"/>
      <c r="L34" s="43"/>
      <c r="M34" s="43"/>
      <c r="N34" s="44" t="s">
        <v>39</v>
      </c>
      <c r="O34" s="44"/>
    </row>
    <row r="35" spans="1:15" s="1" customFormat="1" ht="33.75" customHeight="1">
      <c r="A35" s="38" t="s">
        <v>78</v>
      </c>
      <c r="B35" s="38"/>
      <c r="C35" s="38"/>
      <c r="D35" s="38"/>
      <c r="E35" s="38"/>
      <c r="F35" s="38"/>
      <c r="G35" s="39" t="s">
        <v>73</v>
      </c>
      <c r="H35" s="39" t="s">
        <v>79</v>
      </c>
      <c r="I35" s="40">
        <f>843535</f>
        <v>843535</v>
      </c>
      <c r="J35" s="41">
        <f>843535</f>
        <v>843535</v>
      </c>
      <c r="K35" s="41"/>
      <c r="L35" s="41"/>
      <c r="M35" s="41"/>
      <c r="N35" s="42">
        <f>0</f>
        <v>0</v>
      </c>
      <c r="O35" s="42"/>
    </row>
    <row r="36" spans="1:15" s="1" customFormat="1" ht="24" customHeight="1">
      <c r="A36" s="38" t="s">
        <v>80</v>
      </c>
      <c r="B36" s="38"/>
      <c r="C36" s="38"/>
      <c r="D36" s="38"/>
      <c r="E36" s="38"/>
      <c r="F36" s="38"/>
      <c r="G36" s="39" t="s">
        <v>73</v>
      </c>
      <c r="H36" s="39" t="s">
        <v>81</v>
      </c>
      <c r="I36" s="40">
        <f>0</f>
        <v>0</v>
      </c>
      <c r="J36" s="43" t="s">
        <v>39</v>
      </c>
      <c r="K36" s="43"/>
      <c r="L36" s="43"/>
      <c r="M36" s="43"/>
      <c r="N36" s="44" t="s">
        <v>39</v>
      </c>
      <c r="O36" s="44"/>
    </row>
    <row r="37" spans="1:15" s="1" customFormat="1" ht="13.5" customHeight="1">
      <c r="A37" s="38" t="s">
        <v>82</v>
      </c>
      <c r="B37" s="38"/>
      <c r="C37" s="38"/>
      <c r="D37" s="38"/>
      <c r="E37" s="38"/>
      <c r="F37" s="38"/>
      <c r="G37" s="39" t="s">
        <v>73</v>
      </c>
      <c r="H37" s="39" t="s">
        <v>83</v>
      </c>
      <c r="I37" s="40">
        <f>425627</f>
        <v>425627</v>
      </c>
      <c r="J37" s="41">
        <f>336219.86</f>
        <v>336219.86</v>
      </c>
      <c r="K37" s="41"/>
      <c r="L37" s="41"/>
      <c r="M37" s="41"/>
      <c r="N37" s="42">
        <f>89407.14</f>
        <v>89407.14</v>
      </c>
      <c r="O37" s="42"/>
    </row>
    <row r="38" spans="1:15" s="1" customFormat="1" ht="13.5" customHeight="1">
      <c r="A38" s="38" t="s">
        <v>84</v>
      </c>
      <c r="B38" s="38"/>
      <c r="C38" s="38"/>
      <c r="D38" s="38"/>
      <c r="E38" s="38"/>
      <c r="F38" s="38"/>
      <c r="G38" s="39" t="s">
        <v>73</v>
      </c>
      <c r="H38" s="39" t="s">
        <v>85</v>
      </c>
      <c r="I38" s="40">
        <f>221101</f>
        <v>221101</v>
      </c>
      <c r="J38" s="41">
        <f>221101</f>
        <v>221101</v>
      </c>
      <c r="K38" s="41"/>
      <c r="L38" s="41"/>
      <c r="M38" s="41"/>
      <c r="N38" s="42">
        <f>0</f>
        <v>0</v>
      </c>
      <c r="O38" s="42"/>
    </row>
    <row r="39" spans="1:15" s="1" customFormat="1" ht="13.5" customHeight="1">
      <c r="A39" s="38" t="s">
        <v>86</v>
      </c>
      <c r="B39" s="38"/>
      <c r="C39" s="38"/>
      <c r="D39" s="38"/>
      <c r="E39" s="38"/>
      <c r="F39" s="38"/>
      <c r="G39" s="39" t="s">
        <v>73</v>
      </c>
      <c r="H39" s="39" t="s">
        <v>87</v>
      </c>
      <c r="I39" s="40">
        <f>0</f>
        <v>0</v>
      </c>
      <c r="J39" s="43" t="s">
        <v>39</v>
      </c>
      <c r="K39" s="43"/>
      <c r="L39" s="43"/>
      <c r="M39" s="43"/>
      <c r="N39" s="44" t="s">
        <v>39</v>
      </c>
      <c r="O39" s="44"/>
    </row>
    <row r="40" spans="1:15" s="1" customFormat="1" ht="13.5" customHeight="1">
      <c r="A40" s="38" t="s">
        <v>88</v>
      </c>
      <c r="B40" s="38"/>
      <c r="C40" s="38"/>
      <c r="D40" s="38"/>
      <c r="E40" s="38"/>
      <c r="F40" s="38"/>
      <c r="G40" s="39" t="s">
        <v>73</v>
      </c>
      <c r="H40" s="39" t="s">
        <v>89</v>
      </c>
      <c r="I40" s="40">
        <f>103306.64</f>
        <v>103306.64</v>
      </c>
      <c r="J40" s="41">
        <f>103305.9</f>
        <v>103305.9</v>
      </c>
      <c r="K40" s="41"/>
      <c r="L40" s="41"/>
      <c r="M40" s="41"/>
      <c r="N40" s="42">
        <f>0.74</f>
        <v>0.74</v>
      </c>
      <c r="O40" s="42"/>
    </row>
    <row r="41" spans="1:15" s="1" customFormat="1" ht="13.5" customHeight="1">
      <c r="A41" s="38" t="s">
        <v>90</v>
      </c>
      <c r="B41" s="38"/>
      <c r="C41" s="38"/>
      <c r="D41" s="38"/>
      <c r="E41" s="38"/>
      <c r="F41" s="38"/>
      <c r="G41" s="39" t="s">
        <v>73</v>
      </c>
      <c r="H41" s="39" t="s">
        <v>91</v>
      </c>
      <c r="I41" s="40">
        <f>1000</f>
        <v>1000</v>
      </c>
      <c r="J41" s="43" t="s">
        <v>39</v>
      </c>
      <c r="K41" s="43"/>
      <c r="L41" s="43"/>
      <c r="M41" s="43"/>
      <c r="N41" s="42">
        <f>1000</f>
        <v>1000</v>
      </c>
      <c r="O41" s="42"/>
    </row>
    <row r="42" spans="1:15" s="1" customFormat="1" ht="24" customHeight="1">
      <c r="A42" s="38" t="s">
        <v>80</v>
      </c>
      <c r="B42" s="38"/>
      <c r="C42" s="38"/>
      <c r="D42" s="38"/>
      <c r="E42" s="38"/>
      <c r="F42" s="38"/>
      <c r="G42" s="39" t="s">
        <v>73</v>
      </c>
      <c r="H42" s="39" t="s">
        <v>92</v>
      </c>
      <c r="I42" s="40">
        <f>128064</f>
        <v>128064</v>
      </c>
      <c r="J42" s="41">
        <f>128064</f>
        <v>128064</v>
      </c>
      <c r="K42" s="41"/>
      <c r="L42" s="41"/>
      <c r="M42" s="41"/>
      <c r="N42" s="42">
        <f>0</f>
        <v>0</v>
      </c>
      <c r="O42" s="42"/>
    </row>
    <row r="43" spans="1:15" s="1" customFormat="1" ht="13.5" customHeight="1">
      <c r="A43" s="38" t="s">
        <v>82</v>
      </c>
      <c r="B43" s="38"/>
      <c r="C43" s="38"/>
      <c r="D43" s="38"/>
      <c r="E43" s="38"/>
      <c r="F43" s="38"/>
      <c r="G43" s="39" t="s">
        <v>73</v>
      </c>
      <c r="H43" s="39" t="s">
        <v>93</v>
      </c>
      <c r="I43" s="40">
        <f>572000</f>
        <v>572000</v>
      </c>
      <c r="J43" s="41">
        <f>469500</f>
        <v>469500</v>
      </c>
      <c r="K43" s="41"/>
      <c r="L43" s="41"/>
      <c r="M43" s="41"/>
      <c r="N43" s="42">
        <f>102500</f>
        <v>102500</v>
      </c>
      <c r="O43" s="42"/>
    </row>
    <row r="44" spans="1:15" s="1" customFormat="1" ht="13.5" customHeight="1">
      <c r="A44" s="38" t="s">
        <v>74</v>
      </c>
      <c r="B44" s="38"/>
      <c r="C44" s="38"/>
      <c r="D44" s="38"/>
      <c r="E44" s="38"/>
      <c r="F44" s="38"/>
      <c r="G44" s="39" t="s">
        <v>73</v>
      </c>
      <c r="H44" s="39" t="s">
        <v>94</v>
      </c>
      <c r="I44" s="40">
        <f>280821.2</f>
        <v>280821.2</v>
      </c>
      <c r="J44" s="41">
        <f>280821.2</f>
        <v>280821.2</v>
      </c>
      <c r="K44" s="41"/>
      <c r="L44" s="41"/>
      <c r="M44" s="41"/>
      <c r="N44" s="42">
        <f>0</f>
        <v>0</v>
      </c>
      <c r="O44" s="42"/>
    </row>
    <row r="45" spans="1:15" s="1" customFormat="1" ht="24" customHeight="1">
      <c r="A45" s="38" t="s">
        <v>76</v>
      </c>
      <c r="B45" s="38"/>
      <c r="C45" s="38"/>
      <c r="D45" s="38"/>
      <c r="E45" s="38"/>
      <c r="F45" s="38"/>
      <c r="G45" s="39" t="s">
        <v>73</v>
      </c>
      <c r="H45" s="39" t="s">
        <v>95</v>
      </c>
      <c r="I45" s="40">
        <f>9123</f>
        <v>9123</v>
      </c>
      <c r="J45" s="41">
        <f>9123</f>
        <v>9123</v>
      </c>
      <c r="K45" s="41"/>
      <c r="L45" s="41"/>
      <c r="M45" s="41"/>
      <c r="N45" s="42">
        <f>0</f>
        <v>0</v>
      </c>
      <c r="O45" s="42"/>
    </row>
    <row r="46" spans="1:15" s="1" customFormat="1" ht="33.75" customHeight="1">
      <c r="A46" s="38" t="s">
        <v>78</v>
      </c>
      <c r="B46" s="38"/>
      <c r="C46" s="38"/>
      <c r="D46" s="38"/>
      <c r="E46" s="38"/>
      <c r="F46" s="38"/>
      <c r="G46" s="39" t="s">
        <v>73</v>
      </c>
      <c r="H46" s="39" t="s">
        <v>96</v>
      </c>
      <c r="I46" s="40">
        <f>84808</f>
        <v>84808</v>
      </c>
      <c r="J46" s="41">
        <f>84808</f>
        <v>84808</v>
      </c>
      <c r="K46" s="41"/>
      <c r="L46" s="41"/>
      <c r="M46" s="41"/>
      <c r="N46" s="42">
        <f>0</f>
        <v>0</v>
      </c>
      <c r="O46" s="42"/>
    </row>
    <row r="47" spans="1:15" s="1" customFormat="1" ht="24" customHeight="1">
      <c r="A47" s="38" t="s">
        <v>80</v>
      </c>
      <c r="B47" s="38"/>
      <c r="C47" s="38"/>
      <c r="D47" s="38"/>
      <c r="E47" s="38"/>
      <c r="F47" s="38"/>
      <c r="G47" s="39" t="s">
        <v>73</v>
      </c>
      <c r="H47" s="39" t="s">
        <v>97</v>
      </c>
      <c r="I47" s="40">
        <f>10490</f>
        <v>10490</v>
      </c>
      <c r="J47" s="41">
        <f>10490</f>
        <v>10490</v>
      </c>
      <c r="K47" s="41"/>
      <c r="L47" s="41"/>
      <c r="M47" s="41"/>
      <c r="N47" s="42">
        <f>0</f>
        <v>0</v>
      </c>
      <c r="O47" s="42"/>
    </row>
    <row r="48" spans="1:15" s="1" customFormat="1" ht="13.5" customHeight="1">
      <c r="A48" s="38" t="s">
        <v>82</v>
      </c>
      <c r="B48" s="38"/>
      <c r="C48" s="38"/>
      <c r="D48" s="38"/>
      <c r="E48" s="38"/>
      <c r="F48" s="38"/>
      <c r="G48" s="39" t="s">
        <v>73</v>
      </c>
      <c r="H48" s="39" t="s">
        <v>98</v>
      </c>
      <c r="I48" s="40">
        <f>10708</f>
        <v>10708</v>
      </c>
      <c r="J48" s="41">
        <f>10708</f>
        <v>10708</v>
      </c>
      <c r="K48" s="41"/>
      <c r="L48" s="41"/>
      <c r="M48" s="41"/>
      <c r="N48" s="42">
        <f>0</f>
        <v>0</v>
      </c>
      <c r="O48" s="42"/>
    </row>
    <row r="49" spans="1:15" s="1" customFormat="1" ht="13.5" customHeight="1">
      <c r="A49" s="38" t="s">
        <v>90</v>
      </c>
      <c r="B49" s="38"/>
      <c r="C49" s="38"/>
      <c r="D49" s="38"/>
      <c r="E49" s="38"/>
      <c r="F49" s="38"/>
      <c r="G49" s="39" t="s">
        <v>73</v>
      </c>
      <c r="H49" s="39" t="s">
        <v>99</v>
      </c>
      <c r="I49" s="40">
        <f>0</f>
        <v>0</v>
      </c>
      <c r="J49" s="43" t="s">
        <v>39</v>
      </c>
      <c r="K49" s="43"/>
      <c r="L49" s="43"/>
      <c r="M49" s="43"/>
      <c r="N49" s="44" t="s">
        <v>39</v>
      </c>
      <c r="O49" s="44"/>
    </row>
    <row r="50" spans="1:15" s="1" customFormat="1" ht="13.5" customHeight="1">
      <c r="A50" s="38" t="s">
        <v>90</v>
      </c>
      <c r="B50" s="38"/>
      <c r="C50" s="38"/>
      <c r="D50" s="38"/>
      <c r="E50" s="38"/>
      <c r="F50" s="38"/>
      <c r="G50" s="39" t="s">
        <v>73</v>
      </c>
      <c r="H50" s="39" t="s">
        <v>100</v>
      </c>
      <c r="I50" s="40">
        <f>5000</f>
        <v>5000</v>
      </c>
      <c r="J50" s="43" t="s">
        <v>39</v>
      </c>
      <c r="K50" s="43"/>
      <c r="L50" s="43"/>
      <c r="M50" s="43"/>
      <c r="N50" s="42">
        <f>5000</f>
        <v>5000</v>
      </c>
      <c r="O50" s="42"/>
    </row>
    <row r="51" spans="1:15" s="1" customFormat="1" ht="24" customHeight="1">
      <c r="A51" s="38" t="s">
        <v>101</v>
      </c>
      <c r="B51" s="38"/>
      <c r="C51" s="38"/>
      <c r="D51" s="38"/>
      <c r="E51" s="38"/>
      <c r="F51" s="38"/>
      <c r="G51" s="39" t="s">
        <v>73</v>
      </c>
      <c r="H51" s="39" t="s">
        <v>102</v>
      </c>
      <c r="I51" s="40">
        <f>664000</f>
        <v>664000</v>
      </c>
      <c r="J51" s="41">
        <f>664000</f>
        <v>664000</v>
      </c>
      <c r="K51" s="41"/>
      <c r="L51" s="41"/>
      <c r="M51" s="41"/>
      <c r="N51" s="42">
        <f>0</f>
        <v>0</v>
      </c>
      <c r="O51" s="42"/>
    </row>
    <row r="52" spans="1:15" s="1" customFormat="1" ht="13.5" customHeight="1">
      <c r="A52" s="38" t="s">
        <v>82</v>
      </c>
      <c r="B52" s="38"/>
      <c r="C52" s="38"/>
      <c r="D52" s="38"/>
      <c r="E52" s="38"/>
      <c r="F52" s="38"/>
      <c r="G52" s="39" t="s">
        <v>73</v>
      </c>
      <c r="H52" s="39" t="s">
        <v>103</v>
      </c>
      <c r="I52" s="40">
        <f>843270</f>
        <v>843270</v>
      </c>
      <c r="J52" s="41">
        <f>843270</f>
        <v>843270</v>
      </c>
      <c r="K52" s="41"/>
      <c r="L52" s="41"/>
      <c r="M52" s="41"/>
      <c r="N52" s="42">
        <f>0</f>
        <v>0</v>
      </c>
      <c r="O52" s="42"/>
    </row>
    <row r="53" spans="1:15" s="1" customFormat="1" ht="13.5" customHeight="1">
      <c r="A53" s="38" t="s">
        <v>82</v>
      </c>
      <c r="B53" s="38"/>
      <c r="C53" s="38"/>
      <c r="D53" s="38"/>
      <c r="E53" s="38"/>
      <c r="F53" s="38"/>
      <c r="G53" s="39" t="s">
        <v>73</v>
      </c>
      <c r="H53" s="39" t="s">
        <v>104</v>
      </c>
      <c r="I53" s="40">
        <f>586000</f>
        <v>586000</v>
      </c>
      <c r="J53" s="41">
        <f>586000</f>
        <v>586000</v>
      </c>
      <c r="K53" s="41"/>
      <c r="L53" s="41"/>
      <c r="M53" s="41"/>
      <c r="N53" s="42">
        <f>0</f>
        <v>0</v>
      </c>
      <c r="O53" s="42"/>
    </row>
    <row r="54" spans="1:15" s="1" customFormat="1" ht="15" customHeight="1">
      <c r="A54" s="45" t="s">
        <v>105</v>
      </c>
      <c r="B54" s="45"/>
      <c r="C54" s="45"/>
      <c r="D54" s="45"/>
      <c r="E54" s="45"/>
      <c r="F54" s="45"/>
      <c r="G54" s="46" t="s">
        <v>106</v>
      </c>
      <c r="H54" s="46" t="s">
        <v>38</v>
      </c>
      <c r="I54" s="47">
        <f>-1236000</f>
        <v>-1236000</v>
      </c>
      <c r="J54" s="48">
        <f>191240.97</f>
        <v>191240.97</v>
      </c>
      <c r="K54" s="48"/>
      <c r="L54" s="48"/>
      <c r="M54" s="48"/>
      <c r="N54" s="49" t="s">
        <v>38</v>
      </c>
      <c r="O54" s="49"/>
    </row>
    <row r="55" spans="1:15" s="1" customFormat="1" ht="13.5" customHeight="1">
      <c r="A55" s="7" t="s">
        <v>18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s="1" customFormat="1" ht="13.5" customHeight="1">
      <c r="A56" s="12" t="s">
        <v>107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s="1" customFormat="1" ht="45.75" customHeight="1">
      <c r="A57" s="13" t="s">
        <v>24</v>
      </c>
      <c r="B57" s="13"/>
      <c r="C57" s="13"/>
      <c r="D57" s="13"/>
      <c r="E57" s="13"/>
      <c r="F57" s="13"/>
      <c r="G57" s="14" t="s">
        <v>25</v>
      </c>
      <c r="H57" s="14" t="s">
        <v>108</v>
      </c>
      <c r="I57" s="15" t="s">
        <v>27</v>
      </c>
      <c r="J57" s="16" t="s">
        <v>28</v>
      </c>
      <c r="K57" s="16"/>
      <c r="L57" s="16"/>
      <c r="M57" s="16"/>
      <c r="N57" s="17" t="s">
        <v>29</v>
      </c>
      <c r="O57" s="17"/>
    </row>
    <row r="58" spans="1:15" s="1" customFormat="1" ht="12.75" customHeight="1">
      <c r="A58" s="18" t="s">
        <v>30</v>
      </c>
      <c r="B58" s="18"/>
      <c r="C58" s="18"/>
      <c r="D58" s="18"/>
      <c r="E58" s="18"/>
      <c r="F58" s="18"/>
      <c r="G58" s="19" t="s">
        <v>31</v>
      </c>
      <c r="H58" s="19" t="s">
        <v>32</v>
      </c>
      <c r="I58" s="20" t="s">
        <v>33</v>
      </c>
      <c r="J58" s="21" t="s">
        <v>34</v>
      </c>
      <c r="K58" s="21"/>
      <c r="L58" s="21"/>
      <c r="M58" s="21"/>
      <c r="N58" s="22" t="s">
        <v>35</v>
      </c>
      <c r="O58" s="22"/>
    </row>
    <row r="59" spans="1:15" s="1" customFormat="1" ht="13.5" customHeight="1">
      <c r="A59" s="23" t="s">
        <v>109</v>
      </c>
      <c r="B59" s="23"/>
      <c r="C59" s="23"/>
      <c r="D59" s="23"/>
      <c r="E59" s="23"/>
      <c r="F59" s="23"/>
      <c r="G59" s="24" t="s">
        <v>110</v>
      </c>
      <c r="H59" s="24" t="s">
        <v>38</v>
      </c>
      <c r="I59" s="50">
        <f>1236000</f>
        <v>1236000</v>
      </c>
      <c r="J59" s="26">
        <f>-191240.97</f>
        <v>-191240.97</v>
      </c>
      <c r="K59" s="26"/>
      <c r="L59" s="26"/>
      <c r="M59" s="26"/>
      <c r="N59" s="51" t="s">
        <v>38</v>
      </c>
      <c r="O59" s="51"/>
    </row>
    <row r="60" spans="1:15" s="1" customFormat="1" ht="13.5" customHeight="1">
      <c r="A60" s="52" t="s">
        <v>111</v>
      </c>
      <c r="B60" s="52"/>
      <c r="C60" s="52"/>
      <c r="D60" s="52"/>
      <c r="E60" s="52"/>
      <c r="F60" s="52"/>
      <c r="G60" s="53" t="s">
        <v>18</v>
      </c>
      <c r="H60" s="53" t="s">
        <v>18</v>
      </c>
      <c r="I60" s="54" t="s">
        <v>18</v>
      </c>
      <c r="J60" s="55" t="s">
        <v>18</v>
      </c>
      <c r="K60" s="55"/>
      <c r="L60" s="55"/>
      <c r="M60" s="55"/>
      <c r="N60" s="56" t="s">
        <v>18</v>
      </c>
      <c r="O60" s="56"/>
    </row>
    <row r="61" spans="1:15" s="1" customFormat="1" ht="13.5" customHeight="1">
      <c r="A61" s="28" t="s">
        <v>112</v>
      </c>
      <c r="B61" s="28"/>
      <c r="C61" s="28"/>
      <c r="D61" s="28"/>
      <c r="E61" s="28"/>
      <c r="F61" s="28"/>
      <c r="G61" s="57" t="s">
        <v>113</v>
      </c>
      <c r="H61" s="29" t="s">
        <v>38</v>
      </c>
      <c r="I61" s="58" t="s">
        <v>39</v>
      </c>
      <c r="J61" s="35" t="s">
        <v>39</v>
      </c>
      <c r="K61" s="35"/>
      <c r="L61" s="35"/>
      <c r="M61" s="35"/>
      <c r="N61" s="59" t="s">
        <v>39</v>
      </c>
      <c r="O61" s="59"/>
    </row>
    <row r="62" spans="1:15" s="1" customFormat="1" ht="13.5" customHeight="1">
      <c r="A62" s="38" t="s">
        <v>18</v>
      </c>
      <c r="B62" s="38"/>
      <c r="C62" s="38"/>
      <c r="D62" s="38"/>
      <c r="E62" s="38"/>
      <c r="F62" s="38"/>
      <c r="G62" s="39" t="s">
        <v>113</v>
      </c>
      <c r="H62" s="39" t="s">
        <v>18</v>
      </c>
      <c r="I62" s="60" t="s">
        <v>39</v>
      </c>
      <c r="J62" s="43" t="s">
        <v>39</v>
      </c>
      <c r="K62" s="43"/>
      <c r="L62" s="43"/>
      <c r="M62" s="43"/>
      <c r="N62" s="61" t="s">
        <v>39</v>
      </c>
      <c r="O62" s="61"/>
    </row>
    <row r="63" spans="1:15" s="1" customFormat="1" ht="13.5" customHeight="1">
      <c r="A63" s="38" t="s">
        <v>114</v>
      </c>
      <c r="B63" s="38"/>
      <c r="C63" s="38"/>
      <c r="D63" s="38"/>
      <c r="E63" s="38"/>
      <c r="F63" s="38"/>
      <c r="G63" s="53" t="s">
        <v>115</v>
      </c>
      <c r="H63" s="53" t="s">
        <v>38</v>
      </c>
      <c r="I63" s="54" t="s">
        <v>39</v>
      </c>
      <c r="J63" s="43" t="s">
        <v>39</v>
      </c>
      <c r="K63" s="43"/>
      <c r="L63" s="43"/>
      <c r="M63" s="43"/>
      <c r="N63" s="56" t="s">
        <v>39</v>
      </c>
      <c r="O63" s="56"/>
    </row>
    <row r="64" spans="1:15" s="1" customFormat="1" ht="13.5" customHeight="1">
      <c r="A64" s="38" t="s">
        <v>18</v>
      </c>
      <c r="B64" s="38"/>
      <c r="C64" s="38"/>
      <c r="D64" s="38"/>
      <c r="E64" s="38"/>
      <c r="F64" s="38"/>
      <c r="G64" s="39" t="s">
        <v>115</v>
      </c>
      <c r="H64" s="39" t="s">
        <v>18</v>
      </c>
      <c r="I64" s="60" t="s">
        <v>39</v>
      </c>
      <c r="J64" s="43" t="s">
        <v>39</v>
      </c>
      <c r="K64" s="43"/>
      <c r="L64" s="43"/>
      <c r="M64" s="43"/>
      <c r="N64" s="61" t="s">
        <v>39</v>
      </c>
      <c r="O64" s="61"/>
    </row>
    <row r="65" spans="1:15" s="1" customFormat="1" ht="13.5" customHeight="1">
      <c r="A65" s="38" t="s">
        <v>116</v>
      </c>
      <c r="B65" s="38"/>
      <c r="C65" s="38"/>
      <c r="D65" s="38"/>
      <c r="E65" s="38"/>
      <c r="F65" s="38"/>
      <c r="G65" s="39" t="s">
        <v>117</v>
      </c>
      <c r="H65" s="39" t="s">
        <v>118</v>
      </c>
      <c r="I65" s="62">
        <f>1236000</f>
        <v>1236000</v>
      </c>
      <c r="J65" s="41">
        <f>-191240.97</f>
        <v>-191240.97</v>
      </c>
      <c r="K65" s="41"/>
      <c r="L65" s="41"/>
      <c r="M65" s="41"/>
      <c r="N65" s="63">
        <f>1427240.97</f>
        <v>1427240.97</v>
      </c>
      <c r="O65" s="63"/>
    </row>
    <row r="66" spans="1:15" s="1" customFormat="1" ht="13.5" customHeight="1">
      <c r="A66" s="38" t="s">
        <v>119</v>
      </c>
      <c r="B66" s="38"/>
      <c r="C66" s="38"/>
      <c r="D66" s="38"/>
      <c r="E66" s="38"/>
      <c r="F66" s="38"/>
      <c r="G66" s="39" t="s">
        <v>120</v>
      </c>
      <c r="H66" s="39" t="s">
        <v>121</v>
      </c>
      <c r="I66" s="62">
        <f>-6346016.84</f>
        <v>-6346016.84</v>
      </c>
      <c r="J66" s="41">
        <f>-7575349.93</f>
        <v>-7575349.93</v>
      </c>
      <c r="K66" s="41"/>
      <c r="L66" s="41"/>
      <c r="M66" s="41"/>
      <c r="N66" s="64" t="s">
        <v>38</v>
      </c>
      <c r="O66" s="64"/>
    </row>
    <row r="67" spans="1:15" s="1" customFormat="1" ht="13.5" customHeight="1">
      <c r="A67" s="38" t="s">
        <v>122</v>
      </c>
      <c r="B67" s="38"/>
      <c r="C67" s="38"/>
      <c r="D67" s="38"/>
      <c r="E67" s="38"/>
      <c r="F67" s="38"/>
      <c r="G67" s="39" t="s">
        <v>123</v>
      </c>
      <c r="H67" s="39" t="s">
        <v>124</v>
      </c>
      <c r="I67" s="62">
        <f>7582016.84</f>
        <v>7582016.84</v>
      </c>
      <c r="J67" s="41">
        <f>7384108.96</f>
        <v>7384108.96</v>
      </c>
      <c r="K67" s="41"/>
      <c r="L67" s="41"/>
      <c r="M67" s="41"/>
      <c r="N67" s="64" t="s">
        <v>38</v>
      </c>
      <c r="O67" s="64"/>
    </row>
    <row r="68" spans="1:15" s="1" customFormat="1" ht="13.5" customHeight="1">
      <c r="A68" s="65" t="s">
        <v>18</v>
      </c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</row>
    <row r="69" spans="1:15" s="1" customFormat="1" ht="15.75" customHeight="1">
      <c r="A69" s="7" t="s">
        <v>18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1:15" s="1" customFormat="1" ht="13.5" customHeight="1">
      <c r="A70" s="66" t="s">
        <v>125</v>
      </c>
      <c r="B70" s="66"/>
      <c r="C70" s="66"/>
      <c r="D70" s="66"/>
      <c r="E70" s="66"/>
      <c r="F70" s="7" t="s">
        <v>18</v>
      </c>
      <c r="G70" s="7"/>
      <c r="H70" s="7"/>
      <c r="I70" s="7"/>
      <c r="J70" s="7"/>
      <c r="K70" s="7"/>
      <c r="L70" s="7"/>
      <c r="M70" s="7"/>
      <c r="N70" s="7"/>
      <c r="O70" s="7"/>
    </row>
    <row r="71" spans="1:15" s="1" customFormat="1" ht="13.5" customHeight="1">
      <c r="A71" s="4" t="s">
        <v>126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</row>
  </sheetData>
  <sheetProtection/>
  <mergeCells count="187">
    <mergeCell ref="A68:O68"/>
    <mergeCell ref="A69:O69"/>
    <mergeCell ref="A70:E70"/>
    <mergeCell ref="F70:O70"/>
    <mergeCell ref="A71:O71"/>
    <mergeCell ref="A66:F66"/>
    <mergeCell ref="J66:M66"/>
    <mergeCell ref="N66:O66"/>
    <mergeCell ref="A67:F67"/>
    <mergeCell ref="J67:M67"/>
    <mergeCell ref="N67:O67"/>
    <mergeCell ref="A64:F64"/>
    <mergeCell ref="J64:M64"/>
    <mergeCell ref="N64:O64"/>
    <mergeCell ref="A65:F65"/>
    <mergeCell ref="J65:M65"/>
    <mergeCell ref="N65:O65"/>
    <mergeCell ref="A62:F62"/>
    <mergeCell ref="J62:M62"/>
    <mergeCell ref="N62:O62"/>
    <mergeCell ref="A63:F63"/>
    <mergeCell ref="J63:M63"/>
    <mergeCell ref="N63:O63"/>
    <mergeCell ref="A60:F60"/>
    <mergeCell ref="J60:M60"/>
    <mergeCell ref="N60:O60"/>
    <mergeCell ref="A61:F61"/>
    <mergeCell ref="J61:M61"/>
    <mergeCell ref="N61:O61"/>
    <mergeCell ref="A58:F58"/>
    <mergeCell ref="J58:M58"/>
    <mergeCell ref="N58:O58"/>
    <mergeCell ref="A59:F59"/>
    <mergeCell ref="J59:M59"/>
    <mergeCell ref="N59:O59"/>
    <mergeCell ref="A54:F54"/>
    <mergeCell ref="J54:M54"/>
    <mergeCell ref="N54:O54"/>
    <mergeCell ref="A55:O55"/>
    <mergeCell ref="A56:O56"/>
    <mergeCell ref="A57:F57"/>
    <mergeCell ref="J57:M57"/>
    <mergeCell ref="N57:O57"/>
    <mergeCell ref="A52:F52"/>
    <mergeCell ref="J52:M52"/>
    <mergeCell ref="N52:O52"/>
    <mergeCell ref="A53:F53"/>
    <mergeCell ref="J53:M53"/>
    <mergeCell ref="N53:O53"/>
    <mergeCell ref="A50:F50"/>
    <mergeCell ref="J50:M50"/>
    <mergeCell ref="N50:O50"/>
    <mergeCell ref="A51:F51"/>
    <mergeCell ref="J51:M51"/>
    <mergeCell ref="N51:O51"/>
    <mergeCell ref="A48:F48"/>
    <mergeCell ref="J48:M48"/>
    <mergeCell ref="N48:O48"/>
    <mergeCell ref="A49:F49"/>
    <mergeCell ref="J49:M49"/>
    <mergeCell ref="N49:O49"/>
    <mergeCell ref="A46:F46"/>
    <mergeCell ref="J46:M46"/>
    <mergeCell ref="N46:O46"/>
    <mergeCell ref="A47:F47"/>
    <mergeCell ref="J47:M47"/>
    <mergeCell ref="N47:O47"/>
    <mergeCell ref="A44:F44"/>
    <mergeCell ref="J44:M44"/>
    <mergeCell ref="N44:O44"/>
    <mergeCell ref="A45:F45"/>
    <mergeCell ref="J45:M45"/>
    <mergeCell ref="N45:O45"/>
    <mergeCell ref="A42:F42"/>
    <mergeCell ref="J42:M42"/>
    <mergeCell ref="N42:O42"/>
    <mergeCell ref="A43:F43"/>
    <mergeCell ref="J43:M43"/>
    <mergeCell ref="N43:O43"/>
    <mergeCell ref="A40:F40"/>
    <mergeCell ref="J40:M40"/>
    <mergeCell ref="N40:O40"/>
    <mergeCell ref="A41:F41"/>
    <mergeCell ref="J41:M41"/>
    <mergeCell ref="N41:O41"/>
    <mergeCell ref="A38:F38"/>
    <mergeCell ref="J38:M38"/>
    <mergeCell ref="N38:O38"/>
    <mergeCell ref="A39:F39"/>
    <mergeCell ref="J39:M39"/>
    <mergeCell ref="N39:O39"/>
    <mergeCell ref="A36:F36"/>
    <mergeCell ref="J36:M36"/>
    <mergeCell ref="N36:O36"/>
    <mergeCell ref="A37:F37"/>
    <mergeCell ref="J37:M37"/>
    <mergeCell ref="N37:O37"/>
    <mergeCell ref="A34:F34"/>
    <mergeCell ref="J34:M34"/>
    <mergeCell ref="N34:O34"/>
    <mergeCell ref="A35:F35"/>
    <mergeCell ref="J35:M35"/>
    <mergeCell ref="N35:O35"/>
    <mergeCell ref="A32:F32"/>
    <mergeCell ref="J32:M32"/>
    <mergeCell ref="N32:O32"/>
    <mergeCell ref="A33:F33"/>
    <mergeCell ref="J33:M33"/>
    <mergeCell ref="N33:O33"/>
    <mergeCell ref="A28:O28"/>
    <mergeCell ref="A29:O29"/>
    <mergeCell ref="A30:F30"/>
    <mergeCell ref="J30:M30"/>
    <mergeCell ref="N30:O30"/>
    <mergeCell ref="A31:F31"/>
    <mergeCell ref="J31:M31"/>
    <mergeCell ref="N31:O31"/>
    <mergeCell ref="A26:F26"/>
    <mergeCell ref="J26:M26"/>
    <mergeCell ref="N26:O26"/>
    <mergeCell ref="A27:F27"/>
    <mergeCell ref="J27:M27"/>
    <mergeCell ref="N27:O27"/>
    <mergeCell ref="A24:F24"/>
    <mergeCell ref="J24:M24"/>
    <mergeCell ref="N24:O24"/>
    <mergeCell ref="A25:F25"/>
    <mergeCell ref="J25:M25"/>
    <mergeCell ref="N25:O25"/>
    <mergeCell ref="A22:F22"/>
    <mergeCell ref="J22:M22"/>
    <mergeCell ref="N22:O22"/>
    <mergeCell ref="A23:F23"/>
    <mergeCell ref="J23:M23"/>
    <mergeCell ref="N23:O23"/>
    <mergeCell ref="A20:F20"/>
    <mergeCell ref="J20:M20"/>
    <mergeCell ref="N20:O20"/>
    <mergeCell ref="A21:F21"/>
    <mergeCell ref="J21:M21"/>
    <mergeCell ref="N21:O21"/>
    <mergeCell ref="A18:F18"/>
    <mergeCell ref="J18:M18"/>
    <mergeCell ref="N18:O18"/>
    <mergeCell ref="A19:F19"/>
    <mergeCell ref="J19:M19"/>
    <mergeCell ref="N19:O19"/>
    <mergeCell ref="A16:F16"/>
    <mergeCell ref="J16:M16"/>
    <mergeCell ref="N16:O16"/>
    <mergeCell ref="A17:F17"/>
    <mergeCell ref="J17:M17"/>
    <mergeCell ref="N17:O17"/>
    <mergeCell ref="A14:F14"/>
    <mergeCell ref="J14:M14"/>
    <mergeCell ref="N14:O14"/>
    <mergeCell ref="A15:F15"/>
    <mergeCell ref="J15:M15"/>
    <mergeCell ref="N15:O15"/>
    <mergeCell ref="A12:F12"/>
    <mergeCell ref="J12:M12"/>
    <mergeCell ref="N12:O12"/>
    <mergeCell ref="A13:F13"/>
    <mergeCell ref="J13:M13"/>
    <mergeCell ref="N13:O13"/>
    <mergeCell ref="A9:O9"/>
    <mergeCell ref="A10:F10"/>
    <mergeCell ref="J10:M10"/>
    <mergeCell ref="N10:O10"/>
    <mergeCell ref="A11:F11"/>
    <mergeCell ref="J11:M11"/>
    <mergeCell ref="N11:O11"/>
    <mergeCell ref="A6:D6"/>
    <mergeCell ref="E6:K6"/>
    <mergeCell ref="L6:N6"/>
    <mergeCell ref="B7:N7"/>
    <mergeCell ref="A8:B8"/>
    <mergeCell ref="C8:J8"/>
    <mergeCell ref="K8:N8"/>
    <mergeCell ref="A1:N1"/>
    <mergeCell ref="A2:N2"/>
    <mergeCell ref="A3:L3"/>
    <mergeCell ref="M3:N3"/>
    <mergeCell ref="A4:C5"/>
    <mergeCell ref="D4:K5"/>
    <mergeCell ref="L4:N4"/>
    <mergeCell ref="L5:N5"/>
  </mergeCells>
  <printOptions/>
  <pageMargins left="0.3937007874015748" right="0" top="0.3937007874015748" bottom="0" header="0.5" footer="0.5"/>
  <pageSetup fitToHeight="3" fitToWidth="1" horizontalDpi="600" verticalDpi="600" orientation="landscape" paperSize="9" r:id="rId1"/>
  <headerFooter alignWithMargins="0">
    <oddFooter>&amp;CСтраница &amp;С из &amp;К</oddFooter>
  </headerFooter>
  <rowBreaks count="2" manualBreakCount="2">
    <brk id="28" max="255" man="1"/>
    <brk id="55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2019-01-21T06:15:24Z</dcterms:created>
  <dcterms:modified xsi:type="dcterms:W3CDTF">2019-01-21T06:15:37Z</dcterms:modified>
  <cp:category/>
  <cp:version/>
  <cp:contentType/>
  <cp:contentStatus/>
</cp:coreProperties>
</file>